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Ekonomika2\загальна папка\03_ВИКОНКОМ РІШЕННЯ\2021\грудень 2021\РІШЕННЯ З НОМЕРАМИ\"/>
    </mc:Choice>
  </mc:AlternateContent>
  <xr:revisionPtr revIDLastSave="0" documentId="13_ncr:1_{8A491E21-892B-4B40-BE6C-25D02A8E3128}" xr6:coauthVersionLast="37" xr6:coauthVersionMax="37" xr10:uidLastSave="{00000000-0000-0000-0000-000000000000}"/>
  <bookViews>
    <workbookView xWindow="480" yWindow="60" windowWidth="18192" windowHeight="11760" xr2:uid="{00000000-000D-0000-FFFF-FFFF00000000}"/>
  </bookViews>
  <sheets>
    <sheet name="Додаток 1" sheetId="2" r:id="rId1"/>
  </sheets>
  <calcPr calcId="179021"/>
</workbook>
</file>

<file path=xl/calcChain.xml><?xml version="1.0" encoding="utf-8"?>
<calcChain xmlns="http://schemas.openxmlformats.org/spreadsheetml/2006/main">
  <c r="I215" i="2" l="1"/>
  <c r="J215" i="2"/>
  <c r="K215" i="2"/>
  <c r="H215" i="2"/>
  <c r="G215" i="2"/>
  <c r="I209" i="2"/>
  <c r="J209" i="2"/>
  <c r="K209" i="2"/>
  <c r="H209" i="2"/>
  <c r="F215" i="2"/>
  <c r="G212" i="2" l="1"/>
  <c r="F212" i="2"/>
  <c r="F203" i="2"/>
  <c r="F194" i="2"/>
  <c r="F193" i="2"/>
  <c r="F202" i="2"/>
  <c r="F201" i="2"/>
  <c r="E158" i="2" l="1"/>
  <c r="K260" i="2" l="1"/>
  <c r="J260" i="2"/>
  <c r="I260" i="2"/>
  <c r="H260" i="2"/>
  <c r="G260" i="2"/>
  <c r="F260" i="2"/>
  <c r="E260" i="2"/>
  <c r="D260" i="2"/>
  <c r="K256" i="2"/>
  <c r="J256" i="2"/>
  <c r="I256" i="2"/>
  <c r="H256" i="2"/>
  <c r="G256" i="2"/>
  <c r="F256" i="2"/>
  <c r="E256" i="2"/>
  <c r="D256" i="2"/>
  <c r="K252" i="2"/>
  <c r="J252" i="2"/>
  <c r="I252" i="2"/>
  <c r="H252" i="2"/>
  <c r="G252" i="2"/>
  <c r="F252" i="2"/>
  <c r="E252" i="2"/>
  <c r="D252" i="2"/>
  <c r="K248" i="2"/>
  <c r="J248" i="2"/>
  <c r="I248" i="2"/>
  <c r="H248" i="2"/>
  <c r="G248" i="2"/>
  <c r="F248" i="2"/>
  <c r="E248" i="2"/>
  <c r="D248" i="2"/>
  <c r="K244" i="2"/>
  <c r="J244" i="2"/>
  <c r="I244" i="2"/>
  <c r="H244" i="2"/>
  <c r="G244" i="2"/>
  <c r="F244" i="2"/>
  <c r="E244" i="2"/>
  <c r="D244" i="2"/>
  <c r="K234" i="2"/>
  <c r="J234" i="2"/>
  <c r="I234" i="2"/>
  <c r="H234" i="2"/>
  <c r="G234" i="2"/>
  <c r="F234" i="2"/>
  <c r="E234" i="2"/>
  <c r="D234" i="2"/>
  <c r="K231" i="2"/>
  <c r="J231" i="2"/>
  <c r="I231" i="2"/>
  <c r="H231" i="2"/>
  <c r="G231" i="2"/>
  <c r="F231" i="2"/>
  <c r="E231" i="2"/>
  <c r="D231" i="2"/>
  <c r="K228" i="2"/>
  <c r="J228" i="2"/>
  <c r="I228" i="2"/>
  <c r="H228" i="2"/>
  <c r="G228" i="2"/>
  <c r="F228" i="2"/>
  <c r="E228" i="2"/>
  <c r="D228" i="2"/>
  <c r="K225" i="2"/>
  <c r="J225" i="2"/>
  <c r="I225" i="2"/>
  <c r="H225" i="2"/>
  <c r="H224" i="2" s="1"/>
  <c r="G225" i="2"/>
  <c r="F225" i="2"/>
  <c r="F224" i="2" s="1"/>
  <c r="E225" i="2"/>
  <c r="E224" i="2" s="1"/>
  <c r="D225" i="2"/>
  <c r="D224" i="2" s="1"/>
  <c r="K224" i="2"/>
  <c r="J224" i="2"/>
  <c r="I224" i="2"/>
  <c r="G224" i="2"/>
  <c r="K220" i="2"/>
  <c r="J220" i="2"/>
  <c r="I220" i="2"/>
  <c r="H220" i="2"/>
  <c r="G220" i="2"/>
  <c r="F220" i="2"/>
  <c r="E220" i="2"/>
  <c r="D220" i="2"/>
  <c r="K199" i="2"/>
  <c r="J199" i="2"/>
  <c r="I199" i="2"/>
  <c r="H199" i="2"/>
  <c r="G199" i="2"/>
  <c r="F199" i="2"/>
  <c r="E199" i="2"/>
  <c r="D199" i="2"/>
  <c r="K191" i="2"/>
  <c r="J191" i="2"/>
  <c r="I191" i="2"/>
  <c r="H191" i="2"/>
  <c r="G191" i="2"/>
  <c r="F191" i="2"/>
  <c r="E191" i="2"/>
  <c r="D191" i="2"/>
  <c r="K189" i="2"/>
  <c r="J189" i="2"/>
  <c r="I189" i="2"/>
  <c r="H189" i="2"/>
  <c r="G189" i="2"/>
  <c r="F189" i="2"/>
  <c r="E189" i="2"/>
  <c r="D189" i="2"/>
  <c r="K176" i="2"/>
  <c r="J176" i="2"/>
  <c r="I176" i="2"/>
  <c r="H176" i="2"/>
  <c r="G176" i="2"/>
  <c r="F176" i="2"/>
  <c r="E176" i="2"/>
  <c r="D176" i="2"/>
  <c r="K174" i="2"/>
  <c r="J174" i="2"/>
  <c r="I174" i="2"/>
  <c r="H174" i="2"/>
  <c r="G174" i="2"/>
  <c r="F174" i="2"/>
  <c r="E174" i="2"/>
  <c r="D174" i="2"/>
  <c r="K173" i="2"/>
  <c r="K180" i="2" s="1"/>
  <c r="J173" i="2"/>
  <c r="J180" i="2" s="1"/>
  <c r="I173" i="2"/>
  <c r="I180" i="2" s="1"/>
  <c r="H173" i="2"/>
  <c r="H180" i="2" s="1"/>
  <c r="G173" i="2"/>
  <c r="G180" i="2" s="1"/>
  <c r="F173" i="2"/>
  <c r="F180" i="2" s="1"/>
  <c r="E173" i="2"/>
  <c r="E180" i="2" s="1"/>
  <c r="D173" i="2"/>
  <c r="D180" i="2" s="1"/>
  <c r="K163" i="2"/>
  <c r="J163" i="2"/>
  <c r="I163" i="2"/>
  <c r="H163" i="2"/>
  <c r="G163" i="2"/>
  <c r="F163" i="2"/>
  <c r="E163" i="2"/>
  <c r="D163" i="2"/>
  <c r="K160" i="2"/>
  <c r="J160" i="2"/>
  <c r="I160" i="2"/>
  <c r="H160" i="2"/>
  <c r="G160" i="2"/>
  <c r="F160" i="2"/>
  <c r="E160" i="2"/>
  <c r="E159" i="2" s="1"/>
  <c r="D160" i="2"/>
  <c r="D159" i="2" s="1"/>
  <c r="K159" i="2"/>
  <c r="J159" i="2"/>
  <c r="I159" i="2"/>
  <c r="H159" i="2"/>
  <c r="G159" i="2"/>
  <c r="F159" i="2"/>
  <c r="K156" i="2"/>
  <c r="J156" i="2"/>
  <c r="I156" i="2"/>
  <c r="H156" i="2"/>
  <c r="G156" i="2"/>
  <c r="F156" i="2"/>
  <c r="E156" i="2"/>
  <c r="D156" i="2"/>
  <c r="K152" i="2"/>
  <c r="J152" i="2"/>
  <c r="I152" i="2"/>
  <c r="H152" i="2"/>
  <c r="G152" i="2"/>
  <c r="F152" i="2"/>
  <c r="E152" i="2"/>
  <c r="D152" i="2"/>
  <c r="K145" i="2"/>
  <c r="J145" i="2"/>
  <c r="I145" i="2"/>
  <c r="H145" i="2"/>
  <c r="G145" i="2"/>
  <c r="F145" i="2"/>
  <c r="E145" i="2"/>
  <c r="D145" i="2"/>
  <c r="K138" i="2"/>
  <c r="J138" i="2"/>
  <c r="I138" i="2"/>
  <c r="H138" i="2"/>
  <c r="G138" i="2"/>
  <c r="F138" i="2"/>
  <c r="E138" i="2"/>
  <c r="D138" i="2"/>
  <c r="K116" i="2"/>
  <c r="J116" i="2"/>
  <c r="I116" i="2"/>
  <c r="H116" i="2"/>
  <c r="G116" i="2"/>
  <c r="F116" i="2"/>
  <c r="E116" i="2"/>
  <c r="D116" i="2"/>
  <c r="K112" i="2"/>
  <c r="J112" i="2"/>
  <c r="I112" i="2"/>
  <c r="H112" i="2"/>
  <c r="G112" i="2"/>
  <c r="F112" i="2"/>
  <c r="E112" i="2"/>
  <c r="D112" i="2"/>
  <c r="K97" i="2"/>
  <c r="J97" i="2"/>
  <c r="I97" i="2"/>
  <c r="H97" i="2"/>
  <c r="G97" i="2"/>
  <c r="F97" i="2"/>
  <c r="E97" i="2"/>
  <c r="D97" i="2"/>
  <c r="K87" i="2"/>
  <c r="J87" i="2"/>
  <c r="I87" i="2"/>
  <c r="H87" i="2"/>
  <c r="G87" i="2"/>
  <c r="F87" i="2"/>
  <c r="E87" i="2"/>
  <c r="D87" i="2"/>
  <c r="K79" i="2"/>
  <c r="J79" i="2"/>
  <c r="I79" i="2"/>
  <c r="H79" i="2"/>
  <c r="G79" i="2"/>
  <c r="F79" i="2"/>
  <c r="E79" i="2"/>
  <c r="D79" i="2"/>
  <c r="K48" i="2"/>
  <c r="J48" i="2"/>
  <c r="I48" i="2"/>
  <c r="H48" i="2"/>
  <c r="G48" i="2"/>
  <c r="F48" i="2"/>
  <c r="E48" i="2"/>
  <c r="D48" i="2"/>
  <c r="K37" i="2"/>
  <c r="K133" i="2" s="1"/>
  <c r="J37" i="2"/>
  <c r="I37" i="2"/>
  <c r="I133" i="2" s="1"/>
  <c r="H37" i="2"/>
  <c r="H133" i="2" s="1"/>
  <c r="G37" i="2"/>
  <c r="G133" i="2" s="1"/>
  <c r="F37" i="2"/>
  <c r="F133" i="2" s="1"/>
  <c r="E37" i="2"/>
  <c r="E133" i="2" s="1"/>
  <c r="D37" i="2"/>
  <c r="D133" i="2" s="1"/>
  <c r="K31" i="2"/>
  <c r="K132" i="2" s="1"/>
  <c r="J31" i="2"/>
  <c r="J132" i="2" s="1"/>
  <c r="I31" i="2"/>
  <c r="I132" i="2" s="1"/>
  <c r="H31" i="2"/>
  <c r="H132" i="2" s="1"/>
  <c r="G31" i="2"/>
  <c r="G132" i="2" s="1"/>
  <c r="F31" i="2"/>
  <c r="F132" i="2" s="1"/>
  <c r="E31" i="2"/>
  <c r="E132" i="2" s="1"/>
  <c r="D31" i="2"/>
  <c r="D132" i="2" s="1"/>
  <c r="J133" i="2" l="1"/>
  <c r="D166" i="2"/>
  <c r="F166" i="2"/>
  <c r="H166" i="2"/>
  <c r="J166" i="2"/>
  <c r="E166" i="2"/>
  <c r="G166" i="2"/>
  <c r="I166" i="2"/>
  <c r="K166" i="2"/>
  <c r="D47" i="2"/>
  <c r="D107" i="2" s="1"/>
  <c r="D121" i="2" s="1"/>
  <c r="D129" i="2" s="1"/>
  <c r="D143" i="2" s="1"/>
  <c r="F47" i="2"/>
  <c r="F107" i="2" s="1"/>
  <c r="F121" i="2" s="1"/>
  <c r="F129" i="2" s="1"/>
  <c r="H47" i="2"/>
  <c r="H107" i="2" s="1"/>
  <c r="H121" i="2" s="1"/>
  <c r="H129" i="2" s="1"/>
  <c r="J47" i="2"/>
  <c r="J107" i="2" s="1"/>
  <c r="J121" i="2" s="1"/>
  <c r="J129" i="2" s="1"/>
  <c r="E47" i="2"/>
  <c r="E107" i="2" s="1"/>
  <c r="E121" i="2" s="1"/>
  <c r="E129" i="2" s="1"/>
  <c r="G47" i="2"/>
  <c r="G107" i="2" s="1"/>
  <c r="G121" i="2" s="1"/>
  <c r="G129" i="2" s="1"/>
  <c r="I47" i="2"/>
  <c r="I107" i="2" s="1"/>
  <c r="I121" i="2" s="1"/>
  <c r="I129" i="2" s="1"/>
  <c r="K47" i="2"/>
  <c r="K107" i="2" s="1"/>
  <c r="K121" i="2" s="1"/>
  <c r="K129" i="2" s="1"/>
  <c r="K143" i="2" l="1"/>
  <c r="K131" i="2"/>
  <c r="K130" i="2"/>
  <c r="G143" i="2"/>
  <c r="G131" i="2"/>
  <c r="G130" i="2"/>
  <c r="J143" i="2"/>
  <c r="J131" i="2"/>
  <c r="J130" i="2"/>
  <c r="F143" i="2"/>
  <c r="F131" i="2"/>
  <c r="F130" i="2"/>
  <c r="I143" i="2"/>
  <c r="I131" i="2"/>
  <c r="I130" i="2"/>
  <c r="E143" i="2"/>
  <c r="E131" i="2"/>
  <c r="E130" i="2"/>
  <c r="H143" i="2"/>
  <c r="H131" i="2"/>
  <c r="H130" i="2"/>
  <c r="D131" i="2"/>
  <c r="D130" i="2"/>
</calcChain>
</file>

<file path=xl/sharedStrings.xml><?xml version="1.0" encoding="utf-8"?>
<sst xmlns="http://schemas.openxmlformats.org/spreadsheetml/2006/main" count="442" uniqueCount="412">
  <si>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</si>
  <si>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</si>
  <si>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</si>
  <si>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</si>
  <si>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</si>
  <si>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</si>
  <si>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>Підприємство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</si>
  <si>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</si>
  <si>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</si>
  <si>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</si>
  <si>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</si>
  <si>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</si>
  <si>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Вид економічної діяльності</t>
  </si>
  <si>
    <t>за КВЕД</t>
  </si>
  <si>
    <t>Орган державного управління</t>
  </si>
  <si>
    <t>Середня кількість працівників</t>
  </si>
  <si>
    <t>Прізвище та ініціали керівника</t>
  </si>
  <si>
    <t>Адреса, телефон</t>
  </si>
  <si>
    <t>ФІНАНСОВИЙ ПЛАН  ПІДПРИЄМСТВА</t>
  </si>
  <si>
    <t>Основні фінансові показники підприємства</t>
  </si>
  <si>
    <t>Код рядка</t>
  </si>
  <si>
    <t>Факт минулого року</t>
  </si>
  <si>
    <t>План поточного року</t>
  </si>
  <si>
    <t>Прогнозні показники поточного року</t>
  </si>
  <si>
    <t xml:space="preserve">Плановий рік, усього  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</si>
  <si>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</si>
  <si>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</si>
  <si>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</si>
  <si>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</si>
  <si>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</si>
  <si>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t>5/1</t>
  </si>
  <si>
    <t>5/2</t>
  </si>
  <si>
    <t>5/3</t>
  </si>
  <si>
    <t>5/4</t>
  </si>
  <si>
    <t>5/5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</si>
  <si>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</si>
  <si>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</si>
  <si>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</si>
  <si>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</si>
  <si>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</si>
  <si>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</si>
  <si>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</si>
  <si>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</si>
  <si>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</si>
  <si>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</si>
  <si>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</si>
  <si>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</si>
  <si>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</si>
  <si>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</si>
  <si>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</si>
  <si>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</si>
  <si>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</si>
  <si>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(розшифрувати)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</si>
  <si>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</si>
  <si>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</si>
  <si>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</si>
  <si>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</si>
  <si>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</si>
  <si>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</si>
  <si>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</si>
  <si>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</si>
  <si>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</si>
  <si>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</si>
  <si>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</si>
  <si>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</si>
  <si>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</si>
  <si>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</si>
  <si>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</si>
  <si>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</si>
  <si>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</si>
  <si>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</si>
  <si>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</si>
  <si>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</si>
  <si>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</si>
  <si>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</si>
  <si>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</si>
  <si>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</si>
  <si>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</si>
  <si>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</si>
  <si>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</si>
  <si>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</si>
  <si>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</si>
  <si>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</si>
  <si>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</si>
  <si>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</si>
  <si>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</si>
  <si>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</si>
  <si>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</si>
  <si>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</si>
  <si>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</si>
  <si>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</si>
  <si>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</si>
  <si>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</si>
  <si>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</si>
  <si>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</si>
  <si>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</si>
  <si>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</si>
  <si>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</si>
  <si>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</si>
  <si>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</si>
  <si>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</si>
  <si>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</si>
  <si>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</si>
  <si>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</si>
  <si>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періодичні видання</t>
  </si>
  <si>
    <t>8/22/4</t>
  </si>
  <si>
    <t>канцтовари</t>
  </si>
  <si>
    <t>8/22/5</t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</si>
  <si>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</si>
  <si>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</si>
  <si>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</si>
  <si>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</si>
  <si>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</si>
  <si>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</si>
  <si>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</si>
  <si>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</si>
  <si>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</si>
  <si>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</si>
  <si>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</si>
  <si>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</si>
  <si>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</si>
  <si>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</si>
  <si>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</si>
  <si>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</si>
  <si>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</si>
  <si>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</si>
  <si>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</si>
  <si>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</si>
  <si>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</si>
  <si>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</si>
  <si>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</si>
  <si>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</si>
  <si>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інші доходи від операційної діяльності (Розшифрувати)</t>
  </si>
  <si>
    <t>10/5</t>
  </si>
  <si>
    <t>Дохід з місцевого бюджету за програмою підтримки, у тому числі:</t>
  </si>
  <si>
    <t>11</t>
  </si>
  <si>
    <t xml:space="preserve">назва </t>
  </si>
  <si>
    <t>11/1</t>
  </si>
  <si>
    <t>Дохід з місцевого бюджету за цільовими програмами, у т.ч.:</t>
  </si>
  <si>
    <t>12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</si>
  <si>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</si>
  <si>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</si>
  <si>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</si>
  <si>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</si>
  <si>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</si>
  <si>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</si>
  <si>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</si>
  <si>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</si>
  <si>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</si>
  <si>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</si>
  <si>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</si>
  <si>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</si>
  <si>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</si>
  <si>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</si>
  <si>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</si>
  <si>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</si>
  <si>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</si>
  <si>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</si>
  <si>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інші операційні витрати (розшифрувати)</t>
  </si>
  <si>
    <t>13/9</t>
  </si>
  <si>
    <t>Фінансовий результат від операційної діяльності</t>
  </si>
  <si>
    <t>14</t>
  </si>
  <si>
    <t>15</t>
  </si>
  <si>
    <t>17</t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</si>
  <si>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</si>
  <si>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</si>
  <si>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</si>
  <si>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</si>
  <si>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</si>
  <si>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</si>
  <si>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</si>
  <si>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інші доходи (розшифрувати)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</si>
  <si>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</si>
  <si>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</si>
  <si>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</si>
  <si>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</si>
  <si>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</si>
  <si>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</si>
  <si>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</si>
  <si>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</si>
  <si>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</si>
  <si>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</si>
  <si>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</si>
  <si>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</si>
  <si>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</si>
  <si>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</si>
  <si>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</si>
  <si>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</si>
  <si>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</si>
  <si>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</si>
  <si>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</si>
  <si>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</si>
  <si>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</si>
  <si>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</si>
  <si>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</si>
  <si>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</si>
  <si>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</si>
  <si>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</si>
  <si>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</si>
  <si>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</si>
  <si>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</si>
  <si>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</si>
  <si>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</si>
  <si>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</si>
  <si>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</si>
  <si>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</si>
  <si>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</si>
  <si>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</si>
  <si>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</si>
  <si>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</si>
  <si>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</si>
  <si>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</si>
  <si>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</si>
  <si>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</si>
  <si>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</si>
  <si>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</si>
  <si>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</si>
  <si>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</si>
  <si>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</si>
  <si>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</si>
  <si>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</si>
  <si>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</si>
  <si>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</si>
  <si>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</si>
  <si>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</si>
  <si>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</si>
  <si>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</si>
  <si>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</si>
  <si>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</si>
  <si>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</si>
  <si>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</si>
  <si>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</si>
  <si>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</si>
  <si>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</si>
  <si>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</si>
  <si>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t>35/1</t>
  </si>
  <si>
    <t>35/2</t>
  </si>
  <si>
    <t>35/3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</si>
  <si>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</si>
  <si>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</si>
  <si>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</si>
  <si>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</si>
  <si>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</si>
  <si>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</si>
  <si>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</si>
  <si>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</si>
  <si>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</si>
  <si>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</si>
  <si>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</si>
  <si>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</si>
  <si>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</si>
  <si>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</si>
  <si>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</si>
  <si>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</si>
  <si>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</si>
  <si>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</si>
  <si>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</si>
  <si>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</si>
  <si>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</si>
  <si>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</si>
  <si>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</si>
  <si>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</si>
  <si>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</si>
  <si>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</si>
  <si>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</si>
  <si>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</si>
  <si>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</si>
  <si>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</si>
  <si>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</si>
  <si>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</si>
  <si>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</si>
  <si>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</si>
  <si>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</si>
  <si>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</si>
  <si>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</si>
  <si>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</si>
  <si>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</si>
  <si>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</si>
  <si>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</si>
  <si>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</si>
  <si>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</si>
  <si>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</si>
  <si>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</si>
  <si>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</si>
  <si>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</si>
  <si>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</si>
  <si>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</si>
  <si>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</si>
  <si>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</si>
  <si>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</si>
  <si>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</si>
  <si>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</si>
  <si>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</si>
  <si>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</si>
  <si>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</si>
  <si>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</si>
  <si>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</si>
  <si>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</si>
  <si>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</si>
  <si>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</si>
  <si>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</si>
  <si>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</si>
  <si>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</si>
  <si>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</si>
  <si>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</si>
  <si>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</si>
  <si>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</si>
  <si>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</si>
  <si>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</si>
  <si>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</si>
  <si>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</si>
  <si>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</si>
  <si>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</si>
  <si>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</si>
  <si>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</si>
  <si>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</si>
  <si>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</si>
  <si>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</si>
  <si>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</si>
  <si>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</si>
  <si>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</si>
  <si>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</si>
  <si>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</si>
  <si>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</si>
  <si>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</si>
  <si>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</si>
  <si>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</si>
  <si>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</si>
  <si>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</si>
  <si>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</si>
  <si>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</si>
  <si>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</si>
  <si>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</si>
  <si>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</si>
  <si>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</si>
  <si>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</si>
  <si>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</si>
  <si>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</si>
  <si>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</si>
  <si>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</si>
  <si>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</si>
  <si>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</si>
  <si>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</si>
  <si>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</si>
  <si>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</si>
  <si>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</si>
  <si>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</si>
  <si>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</si>
  <si>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</si>
  <si>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</si>
  <si>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</si>
  <si>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</si>
  <si>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</si>
  <si>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</si>
  <si>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</si>
  <si>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</si>
  <si>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</si>
  <si>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</si>
  <si>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</si>
  <si>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</si>
  <si>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</si>
  <si>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</si>
  <si>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</si>
  <si>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</si>
  <si>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</si>
  <si>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</si>
  <si>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</si>
  <si>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</si>
  <si>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</si>
  <si>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</si>
  <si>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</si>
  <si>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</si>
  <si>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</si>
  <si>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</si>
  <si>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</si>
  <si>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</si>
  <si>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</si>
  <si>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</si>
  <si>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</si>
  <si>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</si>
  <si>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</si>
  <si>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</si>
  <si>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</si>
  <si>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</si>
  <si>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</si>
  <si>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_____________________</t>
  </si>
  <si>
    <t>(посада)</t>
  </si>
  <si>
    <t>(підпис)</t>
  </si>
  <si>
    <t>(ініціали, прізвище)</t>
  </si>
  <si>
    <t>Комунальне некомерційне підприємство "Бучанський центр первинної медико-санітарної допомоги" Бучанської міської ради</t>
  </si>
  <si>
    <t>86.21</t>
  </si>
  <si>
    <t>Загальна медична практика</t>
  </si>
  <si>
    <t>Бучанська міська рада</t>
  </si>
  <si>
    <t>Джам О.І.</t>
  </si>
  <si>
    <t>08292, Київська обл., м. Буча, б-р Богдана Хмельницького, буд. 2</t>
  </si>
  <si>
    <t>Бучанська міська об'єднана територіальна громада</t>
  </si>
  <si>
    <t>Комунальне підприємство</t>
  </si>
  <si>
    <t xml:space="preserve"> на 2022 рік</t>
  </si>
  <si>
    <r>
      <t>Інші вирахування з доходу (</t>
    </r>
    <r>
      <rPr>
        <i/>
        <sz val="11"/>
        <color theme="1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</si>
  <si>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1"/>
        <color theme="1"/>
        <rFont val="Times New Roman"/>
        <family val="1"/>
        <charset val="204"/>
      </rPr>
      <t>(розшифрування за найменуваннями видів діяльості за КВЕД)</t>
    </r>
  </si>
  <si>
    <r>
      <t xml:space="preserve">Інші адміністративні витрати </t>
    </r>
    <r>
      <rPr>
        <i/>
        <sz val="11"/>
        <color theme="1"/>
        <rFont val="Times New Roman"/>
        <family val="1"/>
        <charset val="204"/>
      </rPr>
      <t>(розшифрування</t>
    </r>
    <r>
      <rPr>
        <sz val="11"/>
        <color theme="1"/>
        <rFont val="Times New Roman"/>
        <family val="1"/>
        <charset val="204"/>
      </rPr>
      <t>)</t>
    </r>
  </si>
  <si>
    <r>
      <t xml:space="preserve">Дохід від участі в капіталі </t>
    </r>
    <r>
      <rPr>
        <b/>
        <i/>
        <sz val="11"/>
        <color theme="1"/>
        <rFont val="Times New Roman"/>
        <family val="1"/>
        <charset val="204"/>
      </rPr>
      <t>(розшифрування)</t>
    </r>
  </si>
  <si>
    <r>
      <t>Втрати від участі в капіталі (</t>
    </r>
    <r>
      <rPr>
        <b/>
        <i/>
        <sz val="11"/>
        <color theme="1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</si>
  <si>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1"/>
        <color theme="1"/>
        <rFont val="Times New Roman"/>
        <family val="1"/>
        <charset val="204"/>
      </rPr>
      <t>(розшифрування)</t>
    </r>
  </si>
  <si>
    <r>
      <t xml:space="preserve">Фінансові витрати </t>
    </r>
    <r>
      <rPr>
        <b/>
        <i/>
        <sz val="11"/>
        <color theme="1"/>
        <rFont val="Times New Roman"/>
        <family val="1"/>
        <charset val="204"/>
      </rPr>
      <t>(розшифрування)</t>
    </r>
  </si>
  <si>
    <r>
      <t>Сплата податків та зборів до місцевих бюджетів (податкові платежі), у тому числі: (</t>
    </r>
    <r>
      <rPr>
        <b/>
        <i/>
        <sz val="11"/>
        <color theme="1"/>
        <rFont val="Times New Roman"/>
        <family val="1"/>
        <charset val="204"/>
      </rPr>
      <t>розшифрувати</t>
    </r>
    <r>
      <rPr>
        <b/>
        <sz val="11"/>
        <color theme="1"/>
        <rFont val="Times New Roman"/>
        <family val="1"/>
        <charset val="204"/>
      </rPr>
      <t>)</t>
    </r>
  </si>
  <si>
    <r>
      <rPr>
        <b/>
        <sz val="11"/>
        <color theme="1"/>
        <rFont val="Times New Roman"/>
        <family val="1"/>
        <charset val="204"/>
      </rPr>
      <t>Середня кількість працівників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1"/>
        <rFont val="Times New Roman"/>
        <family val="1"/>
        <charset val="204"/>
      </rPr>
      <t>, у тому числі:</t>
    </r>
  </si>
  <si>
    <t>86.21 Загальна медична практика</t>
  </si>
  <si>
    <t>Первинна медична допомога населенню, що надається центрами первинної медико-санітарної допомоги</t>
  </si>
  <si>
    <t>О.І. Джам</t>
  </si>
  <si>
    <t xml:space="preserve">Головний лікар </t>
  </si>
  <si>
    <t>" 21" грудня 2021 р. № 1010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</si>
</sst>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-* #,##0_р_._-;\-* #,##0_р_._-;_-* &quot;-&quot;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/>
    <xf numFmtId="0" fontId="2" fillId="0" borderId="1" xfId="0" applyFont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8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0"/>
  <sheetViews>
    <sheetView tabSelected="1" view="pageBreakPreview" topLeftCell="A55" zoomScale="60" zoomScaleNormal="100" workbookViewId="0">
      <selection activeCell="D6" sqref="D6"/>
    </sheetView>
  </sheetViews>
  <sheetFormatPr defaultColWidth="9.109375" defaultRowHeight="13.8" x14ac:dyDescent="0.25"/>
  <cols>
    <col min="1" max="1" width="29.6640625" style="1" customWidth="1"/>
    <col min="2" max="2" width="37.109375" style="1" customWidth="1"/>
    <col min="3" max="3" width="10.44140625" style="1" customWidth="1"/>
    <col min="4" max="4" width="14.6640625" style="1" customWidth="1"/>
    <col min="5" max="5" width="13" style="1" customWidth="1"/>
    <col min="6" max="6" width="11.88671875" style="1" customWidth="1"/>
    <col min="7" max="7" width="15" style="1" customWidth="1"/>
    <col min="8" max="10" width="9.109375" style="1"/>
    <col min="11" max="11" width="9.109375" style="1" customWidth="1"/>
    <col min="12" max="16384" width="9.109375" style="1"/>
  </cols>
  <sheetData>
    <row r="1" spans="1:11" x14ac:dyDescent="0.25">
      <c r="F1" s="37" t="s">
        <v>0</v>
      </c>
      <c r="G1" s="37"/>
      <c r="H1" s="37"/>
      <c r="I1" s="37"/>
      <c r="J1" s="37"/>
      <c r="K1" s="37"/>
    </row>
    <row r="2" spans="1:11" x14ac:dyDescent="0.25">
      <c r="F2" s="38" t="s">
        <v>1</v>
      </c>
      <c r="G2" s="38"/>
      <c r="H2" s="38"/>
      <c r="I2" s="38"/>
      <c r="J2" s="38"/>
      <c r="K2" s="38"/>
    </row>
    <row r="3" spans="1:11" x14ac:dyDescent="0.25">
      <c r="F3" s="38" t="s">
        <v>2</v>
      </c>
      <c r="G3" s="38"/>
      <c r="H3" s="38"/>
      <c r="I3" s="38"/>
      <c r="J3" s="38"/>
      <c r="K3" s="38"/>
    </row>
    <row r="4" spans="1:11" x14ac:dyDescent="0.25">
      <c r="B4" s="39"/>
      <c r="C4" s="39"/>
      <c r="D4" s="39"/>
      <c r="E4" s="39"/>
      <c r="F4" s="40" t="s">
        <v>3</v>
      </c>
      <c r="G4" s="40"/>
      <c r="H4" s="40"/>
      <c r="I4" s="40"/>
      <c r="J4" s="40"/>
      <c r="K4" s="40"/>
    </row>
    <row r="5" spans="1:11" ht="9.6" customHeight="1" x14ac:dyDescent="0.25">
      <c r="B5" s="2"/>
      <c r="C5" s="2"/>
      <c r="D5" s="2"/>
      <c r="E5" s="2"/>
      <c r="F5" s="3"/>
      <c r="G5" s="3"/>
      <c r="H5" s="3"/>
      <c r="I5" s="3"/>
      <c r="J5" s="3"/>
      <c r="K5" s="3"/>
    </row>
    <row r="6" spans="1:11" x14ac:dyDescent="0.25">
      <c r="B6" s="2"/>
      <c r="C6" s="2"/>
      <c r="D6" s="2"/>
      <c r="E6" s="2"/>
      <c r="F6" s="41" t="s">
        <v>4</v>
      </c>
      <c r="G6" s="41"/>
      <c r="H6" s="41"/>
      <c r="I6" s="41"/>
      <c r="J6" s="3"/>
      <c r="K6" s="3"/>
    </row>
    <row r="7" spans="1:11" x14ac:dyDescent="0.25">
      <c r="B7" s="2"/>
      <c r="C7" s="2"/>
      <c r="D7" s="2"/>
      <c r="E7" s="2"/>
      <c r="F7" s="34" t="s">
        <v>5</v>
      </c>
      <c r="G7" s="34"/>
      <c r="H7" s="34"/>
      <c r="I7" s="34"/>
      <c r="J7" s="34"/>
      <c r="K7" s="34"/>
    </row>
    <row r="8" spans="1:11" ht="9.6" customHeight="1" x14ac:dyDescent="0.25">
      <c r="B8" s="2"/>
      <c r="C8" s="2"/>
      <c r="D8" s="2"/>
      <c r="E8" s="2"/>
      <c r="F8" s="3"/>
      <c r="G8" s="3"/>
      <c r="H8" s="3"/>
      <c r="I8" s="3"/>
      <c r="J8" s="3"/>
      <c r="K8" s="3"/>
    </row>
    <row r="9" spans="1:11" x14ac:dyDescent="0.25">
      <c r="B9" s="2"/>
      <c r="C9" s="2"/>
      <c r="D9" s="2"/>
      <c r="E9" s="2"/>
      <c r="F9" s="34" t="s">
        <v>411</v>
      </c>
      <c r="G9" s="34"/>
      <c r="H9" s="34"/>
      <c r="I9" s="34"/>
      <c r="J9" s="34"/>
      <c r="K9" s="34"/>
    </row>
    <row r="10" spans="1:11" x14ac:dyDescent="0.25">
      <c r="B10" s="2"/>
      <c r="C10" s="2"/>
      <c r="D10" s="2"/>
      <c r="E10" s="2"/>
      <c r="F10" s="3"/>
      <c r="G10" s="3"/>
      <c r="H10" s="3"/>
      <c r="I10" s="3"/>
      <c r="J10" s="3"/>
      <c r="K10" s="3"/>
    </row>
    <row r="11" spans="1:11" ht="36" customHeight="1" x14ac:dyDescent="0.25">
      <c r="A11" s="4" t="s">
        <v>6</v>
      </c>
      <c r="B11" s="35" t="s">
        <v>389</v>
      </c>
      <c r="C11" s="35"/>
      <c r="D11" s="35"/>
      <c r="E11" s="35"/>
      <c r="F11" s="4" t="s">
        <v>7</v>
      </c>
      <c r="G11" s="36">
        <v>42081684</v>
      </c>
      <c r="H11" s="36"/>
      <c r="I11" s="36"/>
      <c r="J11" s="36"/>
      <c r="K11" s="36"/>
    </row>
    <row r="12" spans="1:11" x14ac:dyDescent="0.25">
      <c r="A12" s="4" t="s">
        <v>8</v>
      </c>
      <c r="B12" s="35" t="s">
        <v>395</v>
      </c>
      <c r="C12" s="35"/>
      <c r="D12" s="35"/>
      <c r="E12" s="35"/>
      <c r="F12" s="4" t="s">
        <v>9</v>
      </c>
      <c r="G12" s="36"/>
      <c r="H12" s="36"/>
      <c r="I12" s="36"/>
      <c r="J12" s="36"/>
      <c r="K12" s="36"/>
    </row>
    <row r="13" spans="1:11" ht="27.6" x14ac:dyDescent="0.25">
      <c r="A13" s="4" t="s">
        <v>10</v>
      </c>
      <c r="B13" s="42" t="s">
        <v>396</v>
      </c>
      <c r="C13" s="42"/>
      <c r="D13" s="42"/>
      <c r="E13" s="42"/>
      <c r="F13" s="4" t="s">
        <v>11</v>
      </c>
      <c r="G13" s="36">
        <v>150</v>
      </c>
      <c r="H13" s="36"/>
      <c r="I13" s="36"/>
      <c r="J13" s="36"/>
      <c r="K13" s="36"/>
    </row>
    <row r="14" spans="1:11" x14ac:dyDescent="0.25">
      <c r="A14" s="4" t="s">
        <v>12</v>
      </c>
      <c r="B14" s="42" t="s">
        <v>391</v>
      </c>
      <c r="C14" s="42"/>
      <c r="D14" s="42"/>
      <c r="E14" s="42"/>
      <c r="F14" s="4" t="s">
        <v>13</v>
      </c>
      <c r="G14" s="36" t="s">
        <v>390</v>
      </c>
      <c r="H14" s="36"/>
      <c r="I14" s="36"/>
      <c r="J14" s="36"/>
      <c r="K14" s="36"/>
    </row>
    <row r="15" spans="1:11" x14ac:dyDescent="0.25">
      <c r="A15" s="4" t="s">
        <v>14</v>
      </c>
      <c r="B15" s="42" t="s">
        <v>392</v>
      </c>
      <c r="C15" s="42"/>
      <c r="D15" s="42"/>
      <c r="E15" s="42"/>
      <c r="F15" s="29"/>
      <c r="G15" s="29"/>
      <c r="H15" s="29"/>
      <c r="I15" s="29"/>
      <c r="J15" s="29"/>
    </row>
    <row r="16" spans="1:11" x14ac:dyDescent="0.25">
      <c r="A16" s="4" t="s">
        <v>15</v>
      </c>
      <c r="B16" s="45">
        <v>150</v>
      </c>
      <c r="C16" s="46"/>
      <c r="D16" s="46"/>
      <c r="E16" s="47"/>
      <c r="F16" s="29"/>
      <c r="G16" s="29"/>
      <c r="H16" s="29"/>
      <c r="I16" s="29"/>
      <c r="J16" s="29"/>
    </row>
    <row r="17" spans="1:11" ht="27.6" x14ac:dyDescent="0.25">
      <c r="A17" s="4" t="s">
        <v>16</v>
      </c>
      <c r="B17" s="42" t="s">
        <v>393</v>
      </c>
      <c r="C17" s="42"/>
      <c r="D17" s="42"/>
      <c r="E17" s="42"/>
      <c r="F17" s="29"/>
      <c r="G17" s="29"/>
      <c r="H17" s="29"/>
      <c r="I17" s="29"/>
      <c r="J17" s="29"/>
    </row>
    <row r="18" spans="1:11" x14ac:dyDescent="0.25">
      <c r="A18" s="4" t="s">
        <v>17</v>
      </c>
      <c r="B18" s="42" t="s">
        <v>394</v>
      </c>
      <c r="C18" s="42"/>
      <c r="D18" s="42"/>
      <c r="E18" s="42"/>
      <c r="F18" s="29"/>
      <c r="G18" s="29"/>
      <c r="H18" s="29"/>
      <c r="I18" s="29"/>
      <c r="J18" s="29"/>
    </row>
    <row r="19" spans="1:11" ht="9.6" customHeight="1" x14ac:dyDescent="0.25">
      <c r="A19" s="24"/>
      <c r="B19" s="24"/>
      <c r="C19" s="24"/>
      <c r="D19" s="24"/>
      <c r="E19" s="24"/>
      <c r="F19" s="29"/>
      <c r="G19" s="29"/>
      <c r="H19" s="29"/>
      <c r="I19" s="29"/>
      <c r="J19" s="29"/>
    </row>
    <row r="20" spans="1:11" x14ac:dyDescent="0.25">
      <c r="A20" s="43" t="s">
        <v>18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</row>
    <row r="21" spans="1:11" x14ac:dyDescent="0.25">
      <c r="A21" s="43" t="s">
        <v>397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</row>
    <row r="22" spans="1:11" x14ac:dyDescent="0.25">
      <c r="A22" s="43" t="s">
        <v>19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</row>
    <row r="23" spans="1:11" ht="9.6" customHeight="1" x14ac:dyDescent="0.25">
      <c r="A23" s="44"/>
      <c r="B23" s="44"/>
      <c r="C23" s="44"/>
      <c r="D23" s="44"/>
      <c r="E23" s="44"/>
      <c r="F23" s="44"/>
      <c r="G23" s="44"/>
      <c r="H23" s="44"/>
      <c r="I23" s="44"/>
      <c r="J23" s="29"/>
    </row>
    <row r="24" spans="1:11" x14ac:dyDescent="0.25">
      <c r="A24" s="42"/>
      <c r="B24" s="42"/>
      <c r="C24" s="42" t="s">
        <v>20</v>
      </c>
      <c r="D24" s="42" t="s">
        <v>21</v>
      </c>
      <c r="E24" s="42" t="s">
        <v>22</v>
      </c>
      <c r="F24" s="42" t="s">
        <v>23</v>
      </c>
      <c r="G24" s="42" t="s">
        <v>24</v>
      </c>
      <c r="H24" s="36" t="s">
        <v>25</v>
      </c>
      <c r="I24" s="36"/>
      <c r="J24" s="36"/>
      <c r="K24" s="36"/>
    </row>
    <row r="25" spans="1:11" x14ac:dyDescent="0.25">
      <c r="A25" s="42"/>
      <c r="B25" s="42"/>
      <c r="C25" s="42"/>
      <c r="D25" s="42"/>
      <c r="E25" s="42"/>
      <c r="F25" s="42"/>
      <c r="G25" s="42"/>
      <c r="H25" s="5">
        <v>1</v>
      </c>
      <c r="I25" s="5">
        <v>2</v>
      </c>
      <c r="J25" s="5">
        <v>3</v>
      </c>
      <c r="K25" s="5">
        <v>4</v>
      </c>
    </row>
    <row r="26" spans="1:11" x14ac:dyDescent="0.25">
      <c r="A26" s="50" t="s">
        <v>26</v>
      </c>
      <c r="B26" s="50"/>
      <c r="C26" s="50"/>
      <c r="D26" s="50"/>
      <c r="E26" s="50"/>
      <c r="F26" s="50"/>
      <c r="G26" s="50"/>
      <c r="H26" s="50"/>
      <c r="I26" s="50"/>
      <c r="J26" s="50"/>
      <c r="K26" s="51"/>
    </row>
    <row r="27" spans="1:11" x14ac:dyDescent="0.25">
      <c r="A27" s="48" t="s">
        <v>27</v>
      </c>
      <c r="B27" s="48"/>
      <c r="C27" s="4">
        <v>1</v>
      </c>
      <c r="D27" s="5">
        <v>29684.5</v>
      </c>
      <c r="E27" s="5">
        <v>31200</v>
      </c>
      <c r="F27" s="5">
        <v>36750</v>
      </c>
      <c r="G27" s="5">
        <v>45850</v>
      </c>
      <c r="H27" s="5">
        <v>10750</v>
      </c>
      <c r="I27" s="5">
        <v>12000</v>
      </c>
      <c r="J27" s="5">
        <v>11800</v>
      </c>
      <c r="K27" s="6">
        <v>11300</v>
      </c>
    </row>
    <row r="28" spans="1:11" x14ac:dyDescent="0.25">
      <c r="A28" s="42" t="s">
        <v>28</v>
      </c>
      <c r="B28" s="42"/>
      <c r="C28" s="5">
        <v>2</v>
      </c>
      <c r="D28" s="5"/>
      <c r="E28" s="5"/>
      <c r="F28" s="5"/>
      <c r="G28" s="5"/>
      <c r="H28" s="5"/>
      <c r="I28" s="5"/>
      <c r="J28" s="5"/>
      <c r="K28" s="6"/>
    </row>
    <row r="29" spans="1:11" x14ac:dyDescent="0.25">
      <c r="A29" s="42" t="s">
        <v>29</v>
      </c>
      <c r="B29" s="42"/>
      <c r="C29" s="5">
        <v>3</v>
      </c>
      <c r="D29" s="5"/>
      <c r="E29" s="5"/>
      <c r="F29" s="5"/>
      <c r="G29" s="5"/>
      <c r="H29" s="5"/>
      <c r="I29" s="5"/>
      <c r="J29" s="5"/>
      <c r="K29" s="6"/>
    </row>
    <row r="30" spans="1:11" x14ac:dyDescent="0.25">
      <c r="A30" s="42" t="s">
        <v>398</v>
      </c>
      <c r="B30" s="42"/>
      <c r="C30" s="5">
        <v>4</v>
      </c>
      <c r="D30" s="5"/>
      <c r="E30" s="5"/>
      <c r="F30" s="5"/>
      <c r="G30" s="5"/>
      <c r="H30" s="5"/>
      <c r="I30" s="5"/>
      <c r="J30" s="5"/>
      <c r="K30" s="6"/>
    </row>
    <row r="31" spans="1:11" ht="45.75" customHeight="1" x14ac:dyDescent="0.25">
      <c r="A31" s="48" t="s">
        <v>399</v>
      </c>
      <c r="B31" s="48"/>
      <c r="C31" s="4">
        <v>5</v>
      </c>
      <c r="D31" s="4">
        <f>D27-D28-D29-D30</f>
        <v>29684.5</v>
      </c>
      <c r="E31" s="4">
        <f t="shared" ref="E31:K31" si="0">E27-E28-E29-E30</f>
        <v>31200</v>
      </c>
      <c r="F31" s="4">
        <f t="shared" si="0"/>
        <v>36750</v>
      </c>
      <c r="G31" s="4">
        <f t="shared" si="0"/>
        <v>45850</v>
      </c>
      <c r="H31" s="4">
        <f t="shared" si="0"/>
        <v>10750</v>
      </c>
      <c r="I31" s="4">
        <f t="shared" si="0"/>
        <v>12000</v>
      </c>
      <c r="J31" s="4">
        <f t="shared" si="0"/>
        <v>11800</v>
      </c>
      <c r="K31" s="4">
        <f t="shared" si="0"/>
        <v>11300</v>
      </c>
    </row>
    <row r="32" spans="1:11" x14ac:dyDescent="0.25">
      <c r="A32" s="49" t="s">
        <v>407</v>
      </c>
      <c r="B32" s="49"/>
      <c r="C32" s="7" t="s">
        <v>30</v>
      </c>
      <c r="D32" s="5">
        <v>29684.5</v>
      </c>
      <c r="E32" s="5">
        <v>31200</v>
      </c>
      <c r="F32" s="5">
        <v>36750</v>
      </c>
      <c r="G32" s="5">
        <v>45850</v>
      </c>
      <c r="H32" s="5">
        <v>10150</v>
      </c>
      <c r="I32" s="5">
        <v>12000</v>
      </c>
      <c r="J32" s="5">
        <v>11800</v>
      </c>
      <c r="K32" s="6">
        <v>11900</v>
      </c>
    </row>
    <row r="33" spans="1:11" x14ac:dyDescent="0.25">
      <c r="A33" s="49"/>
      <c r="B33" s="49"/>
      <c r="C33" s="7" t="s">
        <v>31</v>
      </c>
      <c r="D33" s="5"/>
      <c r="E33" s="5"/>
      <c r="F33" s="5"/>
      <c r="G33" s="5"/>
      <c r="H33" s="5"/>
      <c r="I33" s="5"/>
      <c r="J33" s="5"/>
      <c r="K33" s="6"/>
    </row>
    <row r="34" spans="1:11" x14ac:dyDescent="0.25">
      <c r="A34" s="49"/>
      <c r="B34" s="49"/>
      <c r="C34" s="7" t="s">
        <v>32</v>
      </c>
      <c r="D34" s="5"/>
      <c r="E34" s="5"/>
      <c r="F34" s="5"/>
      <c r="G34" s="5"/>
      <c r="H34" s="5"/>
      <c r="I34" s="5"/>
      <c r="J34" s="5"/>
      <c r="K34" s="6"/>
    </row>
    <row r="35" spans="1:11" x14ac:dyDescent="0.25">
      <c r="A35" s="49"/>
      <c r="B35" s="49"/>
      <c r="C35" s="7" t="s">
        <v>33</v>
      </c>
      <c r="D35" s="5"/>
      <c r="E35" s="5"/>
      <c r="F35" s="5"/>
      <c r="G35" s="5"/>
      <c r="H35" s="5"/>
      <c r="I35" s="5"/>
      <c r="J35" s="5"/>
      <c r="K35" s="6"/>
    </row>
    <row r="36" spans="1:11" x14ac:dyDescent="0.25">
      <c r="A36" s="49"/>
      <c r="B36" s="49"/>
      <c r="C36" s="7" t="s">
        <v>34</v>
      </c>
      <c r="D36" s="5"/>
      <c r="E36" s="5"/>
      <c r="F36" s="5"/>
      <c r="G36" s="5"/>
      <c r="H36" s="5"/>
      <c r="I36" s="5"/>
      <c r="J36" s="5"/>
      <c r="K36" s="6"/>
    </row>
    <row r="37" spans="1:11" ht="30" customHeight="1" x14ac:dyDescent="0.25">
      <c r="A37" s="48" t="s">
        <v>35</v>
      </c>
      <c r="B37" s="48"/>
      <c r="C37" s="4">
        <v>6</v>
      </c>
      <c r="D37" s="4">
        <f>SUM(D38:D46)</f>
        <v>23533.4</v>
      </c>
      <c r="E37" s="4">
        <f t="shared" ref="E37:J37" si="1">SUM(E38:E46)</f>
        <v>26406</v>
      </c>
      <c r="F37" s="4">
        <f t="shared" si="1"/>
        <v>31859.1</v>
      </c>
      <c r="G37" s="4">
        <f t="shared" si="1"/>
        <v>40385.200000000004</v>
      </c>
      <c r="H37" s="4">
        <f t="shared" si="1"/>
        <v>9555.5</v>
      </c>
      <c r="I37" s="4">
        <f t="shared" si="1"/>
        <v>10417.299999999999</v>
      </c>
      <c r="J37" s="4">
        <f t="shared" si="1"/>
        <v>10456.299999999999</v>
      </c>
      <c r="K37" s="4">
        <f>SUM(K38:K46)</f>
        <v>9956.1</v>
      </c>
    </row>
    <row r="38" spans="1:11" x14ac:dyDescent="0.25">
      <c r="A38" s="42" t="s">
        <v>36</v>
      </c>
      <c r="B38" s="42"/>
      <c r="C38" s="7" t="s">
        <v>37</v>
      </c>
      <c r="D38" s="5">
        <v>421.1</v>
      </c>
      <c r="E38" s="5">
        <v>700</v>
      </c>
      <c r="F38" s="5">
        <v>795.1</v>
      </c>
      <c r="G38" s="5">
        <v>1040.2</v>
      </c>
      <c r="H38" s="5">
        <v>230</v>
      </c>
      <c r="I38" s="5">
        <v>260</v>
      </c>
      <c r="J38" s="5">
        <v>270</v>
      </c>
      <c r="K38" s="6">
        <v>280.2</v>
      </c>
    </row>
    <row r="39" spans="1:11" x14ac:dyDescent="0.25">
      <c r="A39" s="42" t="s">
        <v>38</v>
      </c>
      <c r="B39" s="42"/>
      <c r="C39" s="7" t="s">
        <v>39</v>
      </c>
      <c r="D39" s="5">
        <v>154.5</v>
      </c>
      <c r="E39" s="5">
        <v>140</v>
      </c>
      <c r="F39" s="5">
        <v>230</v>
      </c>
      <c r="G39" s="5">
        <v>300</v>
      </c>
      <c r="H39" s="5">
        <v>85</v>
      </c>
      <c r="I39" s="5">
        <v>65</v>
      </c>
      <c r="J39" s="5">
        <v>65</v>
      </c>
      <c r="K39" s="6">
        <v>85</v>
      </c>
    </row>
    <row r="40" spans="1:11" x14ac:dyDescent="0.25">
      <c r="A40" s="42" t="s">
        <v>40</v>
      </c>
      <c r="B40" s="42"/>
      <c r="C40" s="7" t="s">
        <v>41</v>
      </c>
      <c r="D40" s="5"/>
      <c r="E40" s="5"/>
      <c r="F40" s="5"/>
      <c r="G40" s="5"/>
      <c r="H40" s="5"/>
      <c r="I40" s="5"/>
      <c r="J40" s="5"/>
      <c r="K40" s="6"/>
    </row>
    <row r="41" spans="1:11" x14ac:dyDescent="0.25">
      <c r="A41" s="42" t="s">
        <v>42</v>
      </c>
      <c r="B41" s="42"/>
      <c r="C41" s="7" t="s">
        <v>43</v>
      </c>
      <c r="D41" s="5"/>
      <c r="E41" s="5"/>
      <c r="F41" s="5"/>
      <c r="G41" s="5"/>
      <c r="H41" s="5"/>
      <c r="I41" s="5"/>
      <c r="J41" s="5"/>
      <c r="K41" s="6"/>
    </row>
    <row r="42" spans="1:11" x14ac:dyDescent="0.25">
      <c r="A42" s="42" t="s">
        <v>44</v>
      </c>
      <c r="B42" s="42"/>
      <c r="C42" s="7" t="s">
        <v>45</v>
      </c>
      <c r="D42" s="5">
        <v>17519.2</v>
      </c>
      <c r="E42" s="5">
        <v>19600</v>
      </c>
      <c r="F42" s="5">
        <v>23400</v>
      </c>
      <c r="G42" s="5">
        <v>27799.200000000001</v>
      </c>
      <c r="H42" s="5">
        <v>6550</v>
      </c>
      <c r="I42" s="5">
        <v>7225</v>
      </c>
      <c r="J42" s="5">
        <v>7230</v>
      </c>
      <c r="K42" s="6">
        <v>6794.2</v>
      </c>
    </row>
    <row r="43" spans="1:11" x14ac:dyDescent="0.25">
      <c r="A43" s="42" t="s">
        <v>46</v>
      </c>
      <c r="B43" s="42"/>
      <c r="C43" s="7" t="s">
        <v>47</v>
      </c>
      <c r="D43" s="5">
        <v>3821.2</v>
      </c>
      <c r="E43" s="5">
        <v>4116</v>
      </c>
      <c r="F43" s="5">
        <v>4914</v>
      </c>
      <c r="G43" s="5">
        <v>5837.8</v>
      </c>
      <c r="H43" s="5">
        <v>1375.5</v>
      </c>
      <c r="I43" s="5">
        <v>1517.3</v>
      </c>
      <c r="J43" s="5">
        <v>1518.3</v>
      </c>
      <c r="K43" s="6">
        <v>1426.7</v>
      </c>
    </row>
    <row r="44" spans="1:11" x14ac:dyDescent="0.25">
      <c r="A44" s="42" t="s">
        <v>48</v>
      </c>
      <c r="B44" s="42"/>
      <c r="C44" s="7" t="s">
        <v>49</v>
      </c>
      <c r="D44" s="5"/>
      <c r="E44" s="5"/>
      <c r="F44" s="5"/>
      <c r="G44" s="5"/>
      <c r="H44" s="5"/>
      <c r="I44" s="5"/>
      <c r="J44" s="5"/>
      <c r="K44" s="6"/>
    </row>
    <row r="45" spans="1:11" x14ac:dyDescent="0.25">
      <c r="A45" s="42" t="s">
        <v>50</v>
      </c>
      <c r="B45" s="42"/>
      <c r="C45" s="7" t="s">
        <v>51</v>
      </c>
      <c r="D45" s="5">
        <v>1379.7</v>
      </c>
      <c r="E45" s="5">
        <v>1200</v>
      </c>
      <c r="F45" s="5">
        <v>1320</v>
      </c>
      <c r="G45" s="5">
        <v>1300</v>
      </c>
      <c r="H45" s="5">
        <v>325</v>
      </c>
      <c r="I45" s="5">
        <v>325</v>
      </c>
      <c r="J45" s="5">
        <v>325</v>
      </c>
      <c r="K45" s="6">
        <v>325</v>
      </c>
    </row>
    <row r="46" spans="1:11" x14ac:dyDescent="0.25">
      <c r="A46" s="42" t="s">
        <v>52</v>
      </c>
      <c r="B46" s="42"/>
      <c r="C46" s="7" t="s">
        <v>53</v>
      </c>
      <c r="D46" s="5">
        <v>237.7</v>
      </c>
      <c r="E46" s="5">
        <v>650</v>
      </c>
      <c r="F46" s="5">
        <v>1200</v>
      </c>
      <c r="G46" s="5">
        <v>4108</v>
      </c>
      <c r="H46" s="5">
        <v>990</v>
      </c>
      <c r="I46" s="5">
        <v>1025</v>
      </c>
      <c r="J46" s="5">
        <v>1048</v>
      </c>
      <c r="K46" s="6">
        <v>1045</v>
      </c>
    </row>
    <row r="47" spans="1:11" x14ac:dyDescent="0.25">
      <c r="A47" s="48" t="s">
        <v>54</v>
      </c>
      <c r="B47" s="48"/>
      <c r="C47" s="4">
        <v>7</v>
      </c>
      <c r="D47" s="8">
        <f>D31-D37</f>
        <v>6151.0999999999985</v>
      </c>
      <c r="E47" s="8">
        <f t="shared" ref="E47:K47" si="2">E31-E37</f>
        <v>4794</v>
      </c>
      <c r="F47" s="8">
        <f t="shared" si="2"/>
        <v>4890.9000000000015</v>
      </c>
      <c r="G47" s="8">
        <f t="shared" si="2"/>
        <v>5464.7999999999956</v>
      </c>
      <c r="H47" s="8">
        <f t="shared" si="2"/>
        <v>1194.5</v>
      </c>
      <c r="I47" s="8">
        <f t="shared" si="2"/>
        <v>1582.7000000000007</v>
      </c>
      <c r="J47" s="8">
        <f t="shared" si="2"/>
        <v>1343.7000000000007</v>
      </c>
      <c r="K47" s="8">
        <f t="shared" si="2"/>
        <v>1343.8999999999996</v>
      </c>
    </row>
    <row r="48" spans="1:11" x14ac:dyDescent="0.25">
      <c r="A48" s="48" t="s">
        <v>55</v>
      </c>
      <c r="B48" s="48"/>
      <c r="C48" s="4">
        <v>8</v>
      </c>
      <c r="D48" s="4">
        <f>SUM(D50:D78)</f>
        <v>4477.1000000000004</v>
      </c>
      <c r="E48" s="4">
        <f t="shared" ref="E48:K48" si="3">SUM(E50:E78)</f>
        <v>4962</v>
      </c>
      <c r="F48" s="4">
        <f t="shared" si="3"/>
        <v>4909.6000000000004</v>
      </c>
      <c r="G48" s="4">
        <f t="shared" si="3"/>
        <v>5547.5</v>
      </c>
      <c r="H48" s="4">
        <f t="shared" si="3"/>
        <v>1248.75</v>
      </c>
      <c r="I48" s="4">
        <f t="shared" si="3"/>
        <v>1507.05</v>
      </c>
      <c r="J48" s="4">
        <f t="shared" si="3"/>
        <v>1446.75</v>
      </c>
      <c r="K48" s="4">
        <f t="shared" si="3"/>
        <v>1344.95</v>
      </c>
    </row>
    <row r="49" spans="1:11" x14ac:dyDescent="0.25">
      <c r="A49" s="42" t="s">
        <v>56</v>
      </c>
      <c r="B49" s="42"/>
      <c r="C49" s="5"/>
      <c r="D49" s="5"/>
      <c r="E49" s="5"/>
      <c r="F49" s="5"/>
      <c r="G49" s="5"/>
      <c r="H49" s="5"/>
      <c r="I49" s="5"/>
      <c r="J49" s="5"/>
      <c r="K49" s="6"/>
    </row>
    <row r="50" spans="1:11" x14ac:dyDescent="0.25">
      <c r="A50" s="42" t="s">
        <v>57</v>
      </c>
      <c r="B50" s="42"/>
      <c r="C50" s="7" t="s">
        <v>58</v>
      </c>
      <c r="D50" s="5"/>
      <c r="E50" s="5"/>
      <c r="F50" s="5"/>
      <c r="G50" s="5"/>
      <c r="H50" s="5"/>
      <c r="I50" s="5"/>
      <c r="J50" s="5"/>
      <c r="K50" s="6"/>
    </row>
    <row r="51" spans="1:11" x14ac:dyDescent="0.25">
      <c r="A51" s="42" t="s">
        <v>59</v>
      </c>
      <c r="B51" s="42"/>
      <c r="C51" s="7" t="s">
        <v>60</v>
      </c>
      <c r="D51" s="5">
        <v>18.8</v>
      </c>
      <c r="E51" s="5">
        <v>10</v>
      </c>
      <c r="F51" s="5">
        <v>26</v>
      </c>
      <c r="G51" s="5">
        <v>45</v>
      </c>
      <c r="H51" s="5">
        <v>11</v>
      </c>
      <c r="I51" s="5">
        <v>11.5</v>
      </c>
      <c r="J51" s="5">
        <v>11</v>
      </c>
      <c r="K51" s="6">
        <v>11.5</v>
      </c>
    </row>
    <row r="52" spans="1:11" x14ac:dyDescent="0.25">
      <c r="A52" s="42" t="s">
        <v>61</v>
      </c>
      <c r="B52" s="42"/>
      <c r="C52" s="7" t="s">
        <v>62</v>
      </c>
      <c r="D52" s="5"/>
      <c r="E52" s="5"/>
      <c r="F52" s="5"/>
      <c r="G52" s="5"/>
      <c r="H52" s="5"/>
      <c r="I52" s="5"/>
      <c r="J52" s="5"/>
      <c r="K52" s="6"/>
    </row>
    <row r="53" spans="1:11" x14ac:dyDescent="0.25">
      <c r="A53" s="42" t="s">
        <v>63</v>
      </c>
      <c r="B53" s="42"/>
      <c r="C53" s="7" t="s">
        <v>64</v>
      </c>
      <c r="D53" s="5"/>
      <c r="E53" s="5"/>
      <c r="F53" s="5"/>
      <c r="G53" s="5"/>
      <c r="H53" s="5"/>
      <c r="I53" s="5"/>
      <c r="J53" s="5"/>
      <c r="K53" s="6"/>
    </row>
    <row r="54" spans="1:11" x14ac:dyDescent="0.25">
      <c r="A54" s="42" t="s">
        <v>65</v>
      </c>
      <c r="B54" s="42"/>
      <c r="C54" s="7" t="s">
        <v>66</v>
      </c>
      <c r="D54" s="5"/>
      <c r="E54" s="5"/>
      <c r="F54" s="5"/>
      <c r="G54" s="5"/>
      <c r="H54" s="5"/>
      <c r="I54" s="5"/>
      <c r="J54" s="5"/>
      <c r="K54" s="6"/>
    </row>
    <row r="55" spans="1:11" x14ac:dyDescent="0.25">
      <c r="A55" s="42" t="s">
        <v>67</v>
      </c>
      <c r="B55" s="42"/>
      <c r="C55" s="7" t="s">
        <v>68</v>
      </c>
      <c r="D55" s="5"/>
      <c r="E55" s="5"/>
      <c r="F55" s="5"/>
      <c r="G55" s="5"/>
      <c r="H55" s="5"/>
      <c r="I55" s="9"/>
      <c r="J55" s="9"/>
      <c r="K55" s="6"/>
    </row>
    <row r="56" spans="1:11" x14ac:dyDescent="0.25">
      <c r="A56" s="42" t="s">
        <v>69</v>
      </c>
      <c r="B56" s="42"/>
      <c r="C56" s="7" t="s">
        <v>70</v>
      </c>
      <c r="D56" s="5"/>
      <c r="E56" s="5"/>
      <c r="F56" s="5"/>
      <c r="G56" s="5"/>
      <c r="H56" s="5"/>
      <c r="I56" s="9"/>
      <c r="J56" s="9"/>
      <c r="K56" s="6"/>
    </row>
    <row r="57" spans="1:11" x14ac:dyDescent="0.25">
      <c r="A57" s="42" t="s">
        <v>44</v>
      </c>
      <c r="B57" s="42"/>
      <c r="C57" s="7" t="s">
        <v>71</v>
      </c>
      <c r="D57" s="5">
        <v>3572.5</v>
      </c>
      <c r="E57" s="5">
        <v>3950</v>
      </c>
      <c r="F57" s="5">
        <v>3950</v>
      </c>
      <c r="G57" s="5">
        <v>4416</v>
      </c>
      <c r="H57" s="5">
        <v>1000</v>
      </c>
      <c r="I57" s="9">
        <v>1190</v>
      </c>
      <c r="J57" s="9">
        <v>1150</v>
      </c>
      <c r="K57" s="6">
        <v>1076</v>
      </c>
    </row>
    <row r="58" spans="1:11" x14ac:dyDescent="0.25">
      <c r="A58" s="42" t="s">
        <v>46</v>
      </c>
      <c r="B58" s="42"/>
      <c r="C58" s="7" t="s">
        <v>72</v>
      </c>
      <c r="D58" s="5">
        <v>785.9</v>
      </c>
      <c r="E58" s="5">
        <v>869</v>
      </c>
      <c r="F58" s="5">
        <v>869</v>
      </c>
      <c r="G58" s="5">
        <v>971.5</v>
      </c>
      <c r="H58" s="5">
        <v>220</v>
      </c>
      <c r="I58" s="9">
        <v>261.8</v>
      </c>
      <c r="J58" s="9">
        <v>253</v>
      </c>
      <c r="K58" s="6">
        <v>236.7</v>
      </c>
    </row>
    <row r="59" spans="1:11" x14ac:dyDescent="0.25">
      <c r="A59" s="42" t="s">
        <v>73</v>
      </c>
      <c r="B59" s="42"/>
      <c r="C59" s="7" t="s">
        <v>74</v>
      </c>
      <c r="D59" s="5"/>
      <c r="E59" s="5"/>
      <c r="F59" s="5"/>
      <c r="G59" s="5"/>
      <c r="H59" s="5"/>
      <c r="I59" s="9"/>
      <c r="J59" s="9"/>
      <c r="K59" s="6"/>
    </row>
    <row r="60" spans="1:11" x14ac:dyDescent="0.25">
      <c r="A60" s="42" t="s">
        <v>75</v>
      </c>
      <c r="B60" s="42"/>
      <c r="C60" s="7" t="s">
        <v>76</v>
      </c>
      <c r="D60" s="5"/>
      <c r="E60" s="5"/>
      <c r="F60" s="5"/>
      <c r="G60" s="5"/>
      <c r="H60" s="5"/>
      <c r="I60" s="9"/>
      <c r="J60" s="9"/>
      <c r="K60" s="6"/>
    </row>
    <row r="61" spans="1:11" x14ac:dyDescent="0.25">
      <c r="A61" s="42" t="s">
        <v>77</v>
      </c>
      <c r="B61" s="42"/>
      <c r="C61" s="7" t="s">
        <v>78</v>
      </c>
      <c r="D61" s="5">
        <v>2</v>
      </c>
      <c r="E61" s="5">
        <v>8</v>
      </c>
      <c r="F61" s="5">
        <v>10</v>
      </c>
      <c r="G61" s="5">
        <v>12</v>
      </c>
      <c r="H61" s="5">
        <v>0</v>
      </c>
      <c r="I61" s="9">
        <v>5</v>
      </c>
      <c r="J61" s="9">
        <v>5</v>
      </c>
      <c r="K61" s="6">
        <v>2</v>
      </c>
    </row>
    <row r="62" spans="1:11" x14ac:dyDescent="0.25">
      <c r="A62" s="42" t="s">
        <v>79</v>
      </c>
      <c r="B62" s="42"/>
      <c r="C62" s="7" t="s">
        <v>80</v>
      </c>
      <c r="D62" s="5">
        <v>4.5</v>
      </c>
      <c r="E62" s="5"/>
      <c r="F62" s="5">
        <v>3.5</v>
      </c>
      <c r="G62" s="5">
        <v>5</v>
      </c>
      <c r="H62" s="5">
        <v>1.25</v>
      </c>
      <c r="I62" s="9">
        <v>1.25</v>
      </c>
      <c r="J62" s="9">
        <v>1.25</v>
      </c>
      <c r="K62" s="6">
        <v>1.25</v>
      </c>
    </row>
    <row r="63" spans="1:11" x14ac:dyDescent="0.25">
      <c r="A63" s="42" t="s">
        <v>81</v>
      </c>
      <c r="B63" s="42"/>
      <c r="C63" s="7" t="s">
        <v>82</v>
      </c>
      <c r="D63" s="5"/>
      <c r="E63" s="5"/>
      <c r="F63" s="5"/>
      <c r="G63" s="5"/>
      <c r="H63" s="5"/>
      <c r="I63" s="9"/>
      <c r="J63" s="9"/>
      <c r="K63" s="6"/>
    </row>
    <row r="64" spans="1:11" x14ac:dyDescent="0.25">
      <c r="A64" s="42" t="s">
        <v>83</v>
      </c>
      <c r="B64" s="42"/>
      <c r="C64" s="7" t="s">
        <v>84</v>
      </c>
      <c r="D64" s="5"/>
      <c r="E64" s="5"/>
      <c r="F64" s="5"/>
      <c r="G64" s="5"/>
      <c r="H64" s="5"/>
      <c r="I64" s="9"/>
      <c r="J64" s="9"/>
      <c r="K64" s="6"/>
    </row>
    <row r="65" spans="1:11" x14ac:dyDescent="0.25">
      <c r="A65" s="42" t="s">
        <v>85</v>
      </c>
      <c r="B65" s="42"/>
      <c r="C65" s="7" t="s">
        <v>86</v>
      </c>
      <c r="D65" s="5"/>
      <c r="E65" s="5">
        <v>40</v>
      </c>
      <c r="F65" s="5"/>
      <c r="G65" s="5">
        <v>2</v>
      </c>
      <c r="H65" s="5">
        <v>0</v>
      </c>
      <c r="I65" s="9">
        <v>1</v>
      </c>
      <c r="J65" s="9">
        <v>0</v>
      </c>
      <c r="K65" s="6">
        <v>1</v>
      </c>
    </row>
    <row r="66" spans="1:11" x14ac:dyDescent="0.25">
      <c r="A66" s="42" t="s">
        <v>87</v>
      </c>
      <c r="B66" s="42"/>
      <c r="C66" s="7" t="s">
        <v>88</v>
      </c>
      <c r="D66" s="5">
        <v>44.8</v>
      </c>
      <c r="E66" s="5">
        <v>32</v>
      </c>
      <c r="F66" s="5">
        <v>7.8</v>
      </c>
      <c r="G66" s="5">
        <v>30</v>
      </c>
      <c r="H66" s="5">
        <v>7.5</v>
      </c>
      <c r="I66" s="9">
        <v>7.5</v>
      </c>
      <c r="J66" s="9">
        <v>7.5</v>
      </c>
      <c r="K66" s="6">
        <v>7.5</v>
      </c>
    </row>
    <row r="67" spans="1:11" x14ac:dyDescent="0.25">
      <c r="A67" s="42" t="s">
        <v>89</v>
      </c>
      <c r="B67" s="42"/>
      <c r="C67" s="7" t="s">
        <v>90</v>
      </c>
      <c r="D67" s="5"/>
      <c r="E67" s="5"/>
      <c r="F67" s="5"/>
      <c r="G67" s="5"/>
      <c r="H67" s="5"/>
      <c r="I67" s="9"/>
      <c r="J67" s="9"/>
      <c r="K67" s="6"/>
    </row>
    <row r="68" spans="1:11" x14ac:dyDescent="0.25">
      <c r="A68" s="42" t="s">
        <v>91</v>
      </c>
      <c r="B68" s="42"/>
      <c r="C68" s="7" t="s">
        <v>92</v>
      </c>
      <c r="D68" s="5"/>
      <c r="E68" s="5"/>
      <c r="F68" s="5"/>
      <c r="G68" s="5"/>
      <c r="H68" s="5"/>
      <c r="I68" s="9"/>
      <c r="J68" s="9"/>
      <c r="K68" s="6"/>
    </row>
    <row r="69" spans="1:11" x14ac:dyDescent="0.25">
      <c r="A69" s="42" t="s">
        <v>38</v>
      </c>
      <c r="B69" s="42"/>
      <c r="C69" s="7" t="s">
        <v>93</v>
      </c>
      <c r="D69" s="5"/>
      <c r="E69" s="5"/>
      <c r="F69" s="5"/>
      <c r="G69" s="5"/>
      <c r="H69" s="5"/>
      <c r="I69" s="9"/>
      <c r="J69" s="9"/>
      <c r="K69" s="6"/>
    </row>
    <row r="70" spans="1:11" x14ac:dyDescent="0.25">
      <c r="A70" s="42" t="s">
        <v>40</v>
      </c>
      <c r="B70" s="42"/>
      <c r="C70" s="7" t="s">
        <v>94</v>
      </c>
      <c r="D70" s="5"/>
      <c r="E70" s="5"/>
      <c r="F70" s="5"/>
      <c r="G70" s="5"/>
      <c r="H70" s="5"/>
      <c r="I70" s="9"/>
      <c r="J70" s="9"/>
      <c r="K70" s="6"/>
    </row>
    <row r="71" spans="1:11" x14ac:dyDescent="0.25">
      <c r="A71" s="42" t="s">
        <v>42</v>
      </c>
      <c r="B71" s="42"/>
      <c r="C71" s="7" t="s">
        <v>95</v>
      </c>
      <c r="D71" s="5"/>
      <c r="E71" s="5"/>
      <c r="F71" s="5"/>
      <c r="G71" s="5"/>
      <c r="H71" s="5"/>
      <c r="I71" s="9"/>
      <c r="J71" s="9"/>
      <c r="K71" s="6"/>
    </row>
    <row r="72" spans="1:11" x14ac:dyDescent="0.25">
      <c r="A72" s="42" t="s">
        <v>96</v>
      </c>
      <c r="B72" s="42"/>
      <c r="C72" s="7" t="s">
        <v>97</v>
      </c>
      <c r="D72" s="5"/>
      <c r="E72" s="5"/>
      <c r="F72" s="5"/>
      <c r="G72" s="5"/>
      <c r="H72" s="5"/>
      <c r="I72" s="9"/>
      <c r="J72" s="9"/>
      <c r="K72" s="6"/>
    </row>
    <row r="73" spans="1:11" x14ac:dyDescent="0.25">
      <c r="A73" s="42" t="s">
        <v>98</v>
      </c>
      <c r="B73" s="42"/>
      <c r="C73" s="7" t="s">
        <v>99</v>
      </c>
      <c r="D73" s="5"/>
      <c r="E73" s="5"/>
      <c r="F73" s="5"/>
      <c r="G73" s="5"/>
      <c r="H73" s="5"/>
      <c r="I73" s="9"/>
      <c r="J73" s="9"/>
      <c r="K73" s="6"/>
    </row>
    <row r="74" spans="1:11" x14ac:dyDescent="0.25">
      <c r="A74" s="42" t="s">
        <v>100</v>
      </c>
      <c r="B74" s="42"/>
      <c r="C74" s="7" t="s">
        <v>101</v>
      </c>
      <c r="D74" s="5">
        <v>1.2</v>
      </c>
      <c r="E74" s="5">
        <v>1</v>
      </c>
      <c r="F74" s="5">
        <v>1.3</v>
      </c>
      <c r="G74" s="5">
        <v>2</v>
      </c>
      <c r="H74" s="5">
        <v>0.5</v>
      </c>
      <c r="I74" s="9">
        <v>0.5</v>
      </c>
      <c r="J74" s="9">
        <v>0.5</v>
      </c>
      <c r="K74" s="6">
        <v>0.5</v>
      </c>
    </row>
    <row r="75" spans="1:11" x14ac:dyDescent="0.25">
      <c r="A75" s="42" t="s">
        <v>102</v>
      </c>
      <c r="B75" s="42"/>
      <c r="C75" s="7" t="s">
        <v>103</v>
      </c>
      <c r="D75" s="5">
        <v>0.6</v>
      </c>
      <c r="E75" s="5">
        <v>8</v>
      </c>
      <c r="F75" s="5">
        <v>4</v>
      </c>
      <c r="G75" s="5">
        <v>10</v>
      </c>
      <c r="H75" s="5">
        <v>2.5</v>
      </c>
      <c r="I75" s="5">
        <v>2.5</v>
      </c>
      <c r="J75" s="5">
        <v>2.5</v>
      </c>
      <c r="K75" s="6">
        <v>2.5</v>
      </c>
    </row>
    <row r="76" spans="1:11" x14ac:dyDescent="0.25">
      <c r="A76" s="42" t="s">
        <v>104</v>
      </c>
      <c r="B76" s="42"/>
      <c r="C76" s="7" t="s">
        <v>105</v>
      </c>
      <c r="D76" s="5">
        <v>22.6</v>
      </c>
      <c r="E76" s="5">
        <v>20</v>
      </c>
      <c r="F76" s="5">
        <v>26</v>
      </c>
      <c r="G76" s="5">
        <v>30</v>
      </c>
      <c r="H76" s="5">
        <v>0</v>
      </c>
      <c r="I76" s="5">
        <v>20</v>
      </c>
      <c r="J76" s="5">
        <v>10</v>
      </c>
      <c r="K76" s="6">
        <v>0</v>
      </c>
    </row>
    <row r="77" spans="1:11" x14ac:dyDescent="0.25">
      <c r="A77" s="42" t="s">
        <v>106</v>
      </c>
      <c r="B77" s="42"/>
      <c r="C77" s="7" t="s">
        <v>107</v>
      </c>
      <c r="D77" s="5">
        <v>24.2</v>
      </c>
      <c r="E77" s="5">
        <v>24</v>
      </c>
      <c r="F77" s="5">
        <v>12</v>
      </c>
      <c r="G77" s="5">
        <v>24</v>
      </c>
      <c r="H77" s="5">
        <v>6</v>
      </c>
      <c r="I77" s="5">
        <v>6</v>
      </c>
      <c r="J77" s="5">
        <v>6</v>
      </c>
      <c r="K77" s="6">
        <v>6</v>
      </c>
    </row>
    <row r="78" spans="1:11" x14ac:dyDescent="0.25">
      <c r="A78" s="42" t="s">
        <v>400</v>
      </c>
      <c r="B78" s="42"/>
      <c r="C78" s="7" t="s">
        <v>108</v>
      </c>
      <c r="D78" s="5"/>
      <c r="E78" s="5"/>
      <c r="F78" s="5"/>
      <c r="G78" s="5"/>
      <c r="H78" s="5"/>
      <c r="I78" s="5"/>
      <c r="J78" s="5"/>
      <c r="K78" s="6"/>
    </row>
    <row r="79" spans="1:11" x14ac:dyDescent="0.25">
      <c r="A79" s="48" t="s">
        <v>109</v>
      </c>
      <c r="B79" s="48"/>
      <c r="C79" s="4">
        <v>9</v>
      </c>
      <c r="D79" s="4">
        <f>SUM(D80:D86)</f>
        <v>0</v>
      </c>
      <c r="E79" s="4">
        <f t="shared" ref="E79:K79" si="4">SUM(E80:E86)</f>
        <v>0</v>
      </c>
      <c r="F79" s="4">
        <f t="shared" si="4"/>
        <v>0</v>
      </c>
      <c r="G79" s="4">
        <f t="shared" si="4"/>
        <v>0</v>
      </c>
      <c r="H79" s="4">
        <f t="shared" si="4"/>
        <v>0</v>
      </c>
      <c r="I79" s="4">
        <f t="shared" si="4"/>
        <v>0</v>
      </c>
      <c r="J79" s="4">
        <f t="shared" si="4"/>
        <v>0</v>
      </c>
      <c r="K79" s="4">
        <f t="shared" si="4"/>
        <v>0</v>
      </c>
    </row>
    <row r="80" spans="1:11" x14ac:dyDescent="0.25">
      <c r="A80" s="42" t="s">
        <v>110</v>
      </c>
      <c r="B80" s="42"/>
      <c r="C80" s="7" t="s">
        <v>111</v>
      </c>
      <c r="D80" s="5"/>
      <c r="E80" s="5"/>
      <c r="F80" s="5"/>
      <c r="G80" s="5"/>
      <c r="H80" s="5"/>
      <c r="I80" s="5"/>
      <c r="J80" s="5"/>
      <c r="K80" s="6"/>
    </row>
    <row r="81" spans="1:11" x14ac:dyDescent="0.25">
      <c r="A81" s="42" t="s">
        <v>112</v>
      </c>
      <c r="B81" s="42"/>
      <c r="C81" s="7" t="s">
        <v>113</v>
      </c>
      <c r="D81" s="5"/>
      <c r="E81" s="5"/>
      <c r="F81" s="5"/>
      <c r="G81" s="5"/>
      <c r="H81" s="5"/>
      <c r="I81" s="5"/>
      <c r="J81" s="5"/>
      <c r="K81" s="6"/>
    </row>
    <row r="82" spans="1:11" x14ac:dyDescent="0.25">
      <c r="A82" s="42" t="s">
        <v>44</v>
      </c>
      <c r="B82" s="42"/>
      <c r="C82" s="7" t="s">
        <v>114</v>
      </c>
      <c r="D82" s="5"/>
      <c r="E82" s="5"/>
      <c r="F82" s="5"/>
      <c r="G82" s="5"/>
      <c r="H82" s="5"/>
      <c r="I82" s="5"/>
      <c r="J82" s="5"/>
      <c r="K82" s="6"/>
    </row>
    <row r="83" spans="1:11" x14ac:dyDescent="0.25">
      <c r="A83" s="42" t="s">
        <v>115</v>
      </c>
      <c r="B83" s="42"/>
      <c r="C83" s="7" t="s">
        <v>116</v>
      </c>
      <c r="D83" s="5"/>
      <c r="E83" s="5"/>
      <c r="F83" s="5"/>
      <c r="G83" s="5"/>
      <c r="H83" s="5"/>
      <c r="I83" s="5"/>
      <c r="J83" s="5"/>
      <c r="K83" s="6"/>
    </row>
    <row r="84" spans="1:11" x14ac:dyDescent="0.25">
      <c r="A84" s="42" t="s">
        <v>117</v>
      </c>
      <c r="B84" s="42"/>
      <c r="C84" s="7" t="s">
        <v>118</v>
      </c>
      <c r="D84" s="5"/>
      <c r="E84" s="5"/>
      <c r="F84" s="5"/>
      <c r="G84" s="5"/>
      <c r="H84" s="5"/>
      <c r="I84" s="5"/>
      <c r="J84" s="5"/>
      <c r="K84" s="6"/>
    </row>
    <row r="85" spans="1:11" x14ac:dyDescent="0.25">
      <c r="A85" s="42" t="s">
        <v>119</v>
      </c>
      <c r="B85" s="42"/>
      <c r="C85" s="7" t="s">
        <v>120</v>
      </c>
      <c r="D85" s="5"/>
      <c r="E85" s="5"/>
      <c r="F85" s="5"/>
      <c r="G85" s="5"/>
      <c r="H85" s="5"/>
      <c r="I85" s="5"/>
      <c r="J85" s="5"/>
      <c r="K85" s="6"/>
    </row>
    <row r="86" spans="1:11" x14ac:dyDescent="0.25">
      <c r="A86" s="42" t="s">
        <v>121</v>
      </c>
      <c r="B86" s="42"/>
      <c r="C86" s="7" t="s">
        <v>122</v>
      </c>
      <c r="D86" s="5"/>
      <c r="E86" s="5"/>
      <c r="F86" s="5"/>
      <c r="G86" s="5"/>
      <c r="H86" s="5"/>
      <c r="I86" s="5"/>
      <c r="J86" s="5"/>
      <c r="K86" s="6"/>
    </row>
    <row r="87" spans="1:11" x14ac:dyDescent="0.25">
      <c r="A87" s="48" t="s">
        <v>123</v>
      </c>
      <c r="B87" s="48"/>
      <c r="C87" s="4">
        <v>10</v>
      </c>
      <c r="D87" s="4">
        <f>SUM(D88:D92)</f>
        <v>127.9</v>
      </c>
      <c r="E87" s="4">
        <f t="shared" ref="E87:K87" si="5">SUM(E88:E92)</f>
        <v>171.5</v>
      </c>
      <c r="F87" s="4">
        <f t="shared" si="5"/>
        <v>36</v>
      </c>
      <c r="G87" s="4">
        <f t="shared" si="5"/>
        <v>92</v>
      </c>
      <c r="H87" s="4">
        <f t="shared" si="5"/>
        <v>16</v>
      </c>
      <c r="I87" s="4">
        <f t="shared" si="5"/>
        <v>24</v>
      </c>
      <c r="J87" s="4">
        <f t="shared" si="5"/>
        <v>26</v>
      </c>
      <c r="K87" s="4">
        <f t="shared" si="5"/>
        <v>26</v>
      </c>
    </row>
    <row r="88" spans="1:11" x14ac:dyDescent="0.25">
      <c r="A88" s="52" t="s">
        <v>124</v>
      </c>
      <c r="B88" s="52"/>
      <c r="C88" s="7" t="s">
        <v>125</v>
      </c>
      <c r="D88" s="5"/>
      <c r="E88" s="5"/>
      <c r="F88" s="5"/>
      <c r="G88" s="5"/>
      <c r="H88" s="5"/>
      <c r="I88" s="5"/>
      <c r="J88" s="5"/>
      <c r="K88" s="6"/>
    </row>
    <row r="89" spans="1:11" x14ac:dyDescent="0.25">
      <c r="A89" s="52" t="s">
        <v>126</v>
      </c>
      <c r="B89" s="52"/>
      <c r="C89" s="7" t="s">
        <v>127</v>
      </c>
      <c r="D89" s="5">
        <v>47.5</v>
      </c>
      <c r="E89" s="5">
        <v>72</v>
      </c>
      <c r="F89" s="5">
        <v>36</v>
      </c>
      <c r="G89" s="5">
        <v>72</v>
      </c>
      <c r="H89" s="5">
        <v>16</v>
      </c>
      <c r="I89" s="5">
        <v>18</v>
      </c>
      <c r="J89" s="5">
        <v>19</v>
      </c>
      <c r="K89" s="6">
        <v>19</v>
      </c>
    </row>
    <row r="90" spans="1:11" x14ac:dyDescent="0.25">
      <c r="A90" s="52" t="s">
        <v>128</v>
      </c>
      <c r="B90" s="52"/>
      <c r="C90" s="7" t="s">
        <v>129</v>
      </c>
      <c r="D90" s="5"/>
      <c r="E90" s="5"/>
      <c r="F90" s="5"/>
      <c r="G90" s="5"/>
      <c r="H90" s="5"/>
      <c r="I90" s="5"/>
      <c r="J90" s="5"/>
      <c r="K90" s="6"/>
    </row>
    <row r="91" spans="1:11" x14ac:dyDescent="0.25">
      <c r="A91" s="52" t="s">
        <v>130</v>
      </c>
      <c r="B91" s="52"/>
      <c r="C91" s="7" t="s">
        <v>131</v>
      </c>
      <c r="D91" s="5"/>
      <c r="E91" s="5"/>
      <c r="F91" s="5"/>
      <c r="G91" s="5"/>
      <c r="H91" s="5"/>
      <c r="I91" s="5"/>
      <c r="J91" s="5"/>
      <c r="K91" s="6"/>
    </row>
    <row r="92" spans="1:11" x14ac:dyDescent="0.25">
      <c r="A92" s="52" t="s">
        <v>132</v>
      </c>
      <c r="B92" s="52"/>
      <c r="C92" s="7" t="s">
        <v>133</v>
      </c>
      <c r="D92" s="5">
        <v>80.400000000000006</v>
      </c>
      <c r="E92" s="5">
        <v>99.5</v>
      </c>
      <c r="F92" s="5">
        <v>0</v>
      </c>
      <c r="G92" s="5">
        <v>20</v>
      </c>
      <c r="H92" s="5">
        <v>0</v>
      </c>
      <c r="I92" s="5">
        <v>6</v>
      </c>
      <c r="J92" s="5">
        <v>7</v>
      </c>
      <c r="K92" s="6">
        <v>7</v>
      </c>
    </row>
    <row r="93" spans="1:11" x14ac:dyDescent="0.25">
      <c r="A93" s="53" t="s">
        <v>134</v>
      </c>
      <c r="B93" s="53"/>
      <c r="C93" s="10" t="s">
        <v>135</v>
      </c>
      <c r="D93" s="5">
        <v>5663.8</v>
      </c>
      <c r="E93" s="5">
        <v>3742</v>
      </c>
      <c r="F93" s="5">
        <v>6000</v>
      </c>
      <c r="G93" s="31">
        <v>6562</v>
      </c>
      <c r="H93" s="31">
        <v>1700</v>
      </c>
      <c r="I93" s="31">
        <v>1582</v>
      </c>
      <c r="J93" s="31">
        <v>1580</v>
      </c>
      <c r="K93" s="6">
        <v>1700</v>
      </c>
    </row>
    <row r="94" spans="1:11" ht="30" customHeight="1" x14ac:dyDescent="0.25">
      <c r="A94" s="52" t="s">
        <v>408</v>
      </c>
      <c r="B94" s="52"/>
      <c r="C94" s="7" t="s">
        <v>137</v>
      </c>
      <c r="D94" s="5">
        <v>5663.8</v>
      </c>
      <c r="E94" s="5">
        <v>3742</v>
      </c>
      <c r="F94" s="5">
        <v>6000</v>
      </c>
      <c r="G94" s="31">
        <v>6562</v>
      </c>
      <c r="H94" s="31">
        <v>1700</v>
      </c>
      <c r="I94" s="31">
        <v>1582</v>
      </c>
      <c r="J94" s="31">
        <v>1580</v>
      </c>
      <c r="K94" s="6">
        <v>1700</v>
      </c>
    </row>
    <row r="95" spans="1:11" x14ac:dyDescent="0.25">
      <c r="A95" s="53" t="s">
        <v>138</v>
      </c>
      <c r="B95" s="53"/>
      <c r="C95" s="10" t="s">
        <v>139</v>
      </c>
      <c r="D95" s="5"/>
      <c r="E95" s="5"/>
      <c r="F95" s="5"/>
      <c r="G95" s="5"/>
      <c r="H95" s="5"/>
      <c r="I95" s="5"/>
      <c r="J95" s="5"/>
      <c r="K95" s="6"/>
    </row>
    <row r="96" spans="1:11" x14ac:dyDescent="0.25">
      <c r="A96" s="52" t="s">
        <v>136</v>
      </c>
      <c r="B96" s="52"/>
      <c r="C96" s="7" t="s">
        <v>140</v>
      </c>
      <c r="D96" s="5"/>
      <c r="E96" s="5"/>
      <c r="F96" s="5"/>
      <c r="G96" s="5"/>
      <c r="H96" s="5"/>
      <c r="I96" s="5"/>
      <c r="J96" s="5"/>
      <c r="K96" s="6"/>
    </row>
    <row r="97" spans="1:11" x14ac:dyDescent="0.25">
      <c r="A97" s="48" t="s">
        <v>141</v>
      </c>
      <c r="B97" s="48"/>
      <c r="C97" s="4">
        <v>13</v>
      </c>
      <c r="D97" s="4">
        <f>SUM(D98:D106)</f>
        <v>5663.8</v>
      </c>
      <c r="E97" s="4">
        <f t="shared" ref="E97:K97" si="6">SUM(E98:E106)</f>
        <v>3742</v>
      </c>
      <c r="F97" s="4">
        <f t="shared" si="6"/>
        <v>6000</v>
      </c>
      <c r="G97" s="4">
        <f t="shared" si="6"/>
        <v>6562</v>
      </c>
      <c r="H97" s="4">
        <f t="shared" si="6"/>
        <v>1700</v>
      </c>
      <c r="I97" s="4">
        <f t="shared" si="6"/>
        <v>1582</v>
      </c>
      <c r="J97" s="4">
        <f t="shared" si="6"/>
        <v>1580</v>
      </c>
      <c r="K97" s="4">
        <f t="shared" si="6"/>
        <v>1700</v>
      </c>
    </row>
    <row r="98" spans="1:11" x14ac:dyDescent="0.25">
      <c r="A98" s="52" t="s">
        <v>142</v>
      </c>
      <c r="B98" s="52"/>
      <c r="C98" s="7" t="s">
        <v>143</v>
      </c>
      <c r="D98" s="5"/>
      <c r="E98" s="5"/>
      <c r="F98" s="5"/>
      <c r="G98" s="5"/>
      <c r="H98" s="5"/>
      <c r="I98" s="5"/>
      <c r="J98" s="5"/>
      <c r="K98" s="6"/>
    </row>
    <row r="99" spans="1:11" x14ac:dyDescent="0.25">
      <c r="A99" s="52" t="s">
        <v>144</v>
      </c>
      <c r="B99" s="52"/>
      <c r="C99" s="7" t="s">
        <v>145</v>
      </c>
      <c r="D99" s="5"/>
      <c r="E99" s="5"/>
      <c r="F99" s="5"/>
      <c r="G99" s="5"/>
      <c r="H99" s="5"/>
      <c r="I99" s="5"/>
      <c r="J99" s="5"/>
      <c r="K99" s="6"/>
    </row>
    <row r="100" spans="1:11" x14ac:dyDescent="0.25">
      <c r="A100" s="52" t="s">
        <v>146</v>
      </c>
      <c r="B100" s="52"/>
      <c r="C100" s="7" t="s">
        <v>147</v>
      </c>
      <c r="D100" s="5"/>
      <c r="E100" s="5"/>
      <c r="F100" s="5"/>
      <c r="G100" s="5"/>
      <c r="H100" s="5"/>
      <c r="I100" s="5"/>
      <c r="J100" s="5"/>
      <c r="K100" s="6"/>
    </row>
    <row r="101" spans="1:11" x14ac:dyDescent="0.25">
      <c r="A101" s="52" t="s">
        <v>148</v>
      </c>
      <c r="B101" s="52"/>
      <c r="C101" s="7" t="s">
        <v>149</v>
      </c>
      <c r="D101" s="5"/>
      <c r="E101" s="5"/>
      <c r="F101" s="5"/>
      <c r="G101" s="5"/>
      <c r="H101" s="5"/>
      <c r="I101" s="5"/>
      <c r="J101" s="5"/>
      <c r="K101" s="6"/>
    </row>
    <row r="102" spans="1:11" x14ac:dyDescent="0.25">
      <c r="A102" s="52" t="s">
        <v>150</v>
      </c>
      <c r="B102" s="52"/>
      <c r="C102" s="7" t="s">
        <v>151</v>
      </c>
      <c r="D102" s="5"/>
      <c r="E102" s="5"/>
      <c r="F102" s="5"/>
      <c r="G102" s="5"/>
      <c r="H102" s="5"/>
      <c r="I102" s="5"/>
      <c r="J102" s="5"/>
      <c r="K102" s="6"/>
    </row>
    <row r="103" spans="1:11" x14ac:dyDescent="0.25">
      <c r="A103" s="52" t="s">
        <v>152</v>
      </c>
      <c r="B103" s="52"/>
      <c r="C103" s="7" t="s">
        <v>153</v>
      </c>
      <c r="D103" s="5"/>
      <c r="E103" s="5"/>
      <c r="F103" s="5"/>
      <c r="G103" s="5"/>
      <c r="H103" s="5"/>
      <c r="I103" s="5"/>
      <c r="J103" s="5"/>
      <c r="K103" s="6"/>
    </row>
    <row r="104" spans="1:11" x14ac:dyDescent="0.25">
      <c r="A104" s="52" t="s">
        <v>154</v>
      </c>
      <c r="B104" s="52"/>
      <c r="C104" s="7" t="s">
        <v>155</v>
      </c>
      <c r="D104" s="5"/>
      <c r="E104" s="5"/>
      <c r="F104" s="5"/>
      <c r="G104" s="5"/>
      <c r="H104" s="5"/>
      <c r="I104" s="5"/>
      <c r="J104" s="5"/>
      <c r="K104" s="6"/>
    </row>
    <row r="105" spans="1:11" x14ac:dyDescent="0.25">
      <c r="A105" s="52" t="s">
        <v>156</v>
      </c>
      <c r="B105" s="52"/>
      <c r="C105" s="7" t="s">
        <v>157</v>
      </c>
      <c r="D105" s="5"/>
      <c r="E105" s="5"/>
      <c r="F105" s="5"/>
      <c r="G105" s="5"/>
      <c r="H105" s="5"/>
      <c r="I105" s="5"/>
      <c r="J105" s="5"/>
      <c r="K105" s="6"/>
    </row>
    <row r="106" spans="1:11" x14ac:dyDescent="0.25">
      <c r="A106" s="52" t="s">
        <v>158</v>
      </c>
      <c r="B106" s="52"/>
      <c r="C106" s="7" t="s">
        <v>159</v>
      </c>
      <c r="D106" s="5">
        <v>5663.8</v>
      </c>
      <c r="E106" s="5">
        <v>3742</v>
      </c>
      <c r="F106" s="5">
        <v>6000</v>
      </c>
      <c r="G106" s="31">
        <v>6562</v>
      </c>
      <c r="H106" s="31">
        <v>1700</v>
      </c>
      <c r="I106" s="31">
        <v>1582</v>
      </c>
      <c r="J106" s="31">
        <v>1580</v>
      </c>
      <c r="K106" s="6">
        <v>1700</v>
      </c>
    </row>
    <row r="107" spans="1:11" x14ac:dyDescent="0.25">
      <c r="A107" s="53" t="s">
        <v>160</v>
      </c>
      <c r="B107" s="53"/>
      <c r="C107" s="10" t="s">
        <v>161</v>
      </c>
      <c r="D107" s="8">
        <f>D47+D87+D93+D95-D48-D79-D97</f>
        <v>1801.8999999999987</v>
      </c>
      <c r="E107" s="8">
        <f t="shared" ref="E107:K107" si="7">E47+E87+E93+E95-E48-E79-E97</f>
        <v>3.5</v>
      </c>
      <c r="F107" s="8">
        <f t="shared" si="7"/>
        <v>17.300000000001091</v>
      </c>
      <c r="G107" s="8">
        <f t="shared" si="7"/>
        <v>9.2999999999956344</v>
      </c>
      <c r="H107" s="8">
        <f t="shared" si="7"/>
        <v>-38.25</v>
      </c>
      <c r="I107" s="8">
        <f t="shared" si="7"/>
        <v>99.650000000000773</v>
      </c>
      <c r="J107" s="8">
        <f t="shared" si="7"/>
        <v>-77.049999999999272</v>
      </c>
      <c r="K107" s="8">
        <f t="shared" si="7"/>
        <v>24.949999999999591</v>
      </c>
    </row>
    <row r="108" spans="1:11" x14ac:dyDescent="0.25">
      <c r="A108" s="53" t="s">
        <v>401</v>
      </c>
      <c r="B108" s="53"/>
      <c r="C108" s="10" t="s">
        <v>162</v>
      </c>
      <c r="D108" s="5"/>
      <c r="E108" s="5"/>
      <c r="F108" s="5"/>
      <c r="G108" s="5"/>
      <c r="H108" s="5"/>
      <c r="I108" s="5"/>
      <c r="J108" s="5"/>
      <c r="K108" s="6"/>
    </row>
    <row r="109" spans="1:11" x14ac:dyDescent="0.25">
      <c r="A109" s="48" t="s">
        <v>402</v>
      </c>
      <c r="B109" s="48"/>
      <c r="C109" s="4">
        <v>16</v>
      </c>
      <c r="D109" s="5"/>
      <c r="E109" s="5"/>
      <c r="F109" s="5"/>
      <c r="G109" s="5"/>
      <c r="H109" s="5"/>
      <c r="I109" s="5"/>
      <c r="J109" s="5"/>
      <c r="K109" s="6"/>
    </row>
    <row r="110" spans="1:11" x14ac:dyDescent="0.25">
      <c r="A110" s="53" t="s">
        <v>403</v>
      </c>
      <c r="B110" s="53"/>
      <c r="C110" s="10" t="s">
        <v>163</v>
      </c>
      <c r="D110" s="5"/>
      <c r="E110" s="5"/>
      <c r="F110" s="5"/>
      <c r="G110" s="5"/>
      <c r="H110" s="5"/>
      <c r="I110" s="5"/>
      <c r="J110" s="5"/>
      <c r="K110" s="6"/>
    </row>
    <row r="111" spans="1:11" x14ac:dyDescent="0.25">
      <c r="A111" s="53" t="s">
        <v>404</v>
      </c>
      <c r="B111" s="53"/>
      <c r="C111" s="10" t="s">
        <v>164</v>
      </c>
      <c r="D111" s="5"/>
      <c r="E111" s="5"/>
      <c r="F111" s="5"/>
      <c r="G111" s="5"/>
      <c r="H111" s="5"/>
      <c r="I111" s="5"/>
      <c r="J111" s="5"/>
      <c r="K111" s="6"/>
    </row>
    <row r="112" spans="1:11" x14ac:dyDescent="0.25">
      <c r="A112" s="53" t="s">
        <v>165</v>
      </c>
      <c r="B112" s="53"/>
      <c r="C112" s="10" t="s">
        <v>166</v>
      </c>
      <c r="D112" s="4">
        <f>SUM(D113:D115)</f>
        <v>912.9</v>
      </c>
      <c r="E112" s="4">
        <f t="shared" ref="E112:K112" si="8">SUM(E113:E115)</f>
        <v>412</v>
      </c>
      <c r="F112" s="4">
        <f t="shared" si="8"/>
        <v>940.1</v>
      </c>
      <c r="G112" s="4">
        <f t="shared" si="8"/>
        <v>600</v>
      </c>
      <c r="H112" s="4">
        <f t="shared" si="8"/>
        <v>150</v>
      </c>
      <c r="I112" s="4">
        <f t="shared" si="8"/>
        <v>150</v>
      </c>
      <c r="J112" s="4">
        <f t="shared" si="8"/>
        <v>150</v>
      </c>
      <c r="K112" s="4">
        <f t="shared" si="8"/>
        <v>150</v>
      </c>
    </row>
    <row r="113" spans="1:11" x14ac:dyDescent="0.25">
      <c r="A113" s="52" t="s">
        <v>167</v>
      </c>
      <c r="B113" s="52"/>
      <c r="C113" s="7" t="s">
        <v>168</v>
      </c>
      <c r="D113" s="5">
        <v>882.4</v>
      </c>
      <c r="E113" s="5">
        <v>412</v>
      </c>
      <c r="F113" s="5">
        <v>940.1</v>
      </c>
      <c r="G113" s="5">
        <v>600</v>
      </c>
      <c r="H113" s="5">
        <v>150</v>
      </c>
      <c r="I113" s="5">
        <v>150</v>
      </c>
      <c r="J113" s="5">
        <v>150</v>
      </c>
      <c r="K113" s="6">
        <v>150</v>
      </c>
    </row>
    <row r="114" spans="1:11" x14ac:dyDescent="0.25">
      <c r="A114" s="52" t="s">
        <v>169</v>
      </c>
      <c r="B114" s="52"/>
      <c r="C114" s="7" t="s">
        <v>170</v>
      </c>
      <c r="D114" s="5"/>
      <c r="E114" s="5"/>
      <c r="F114" s="5"/>
      <c r="G114" s="5"/>
      <c r="H114" s="5"/>
      <c r="I114" s="5"/>
      <c r="J114" s="5"/>
      <c r="K114" s="6"/>
    </row>
    <row r="115" spans="1:11" x14ac:dyDescent="0.25">
      <c r="A115" s="52" t="s">
        <v>171</v>
      </c>
      <c r="B115" s="52"/>
      <c r="C115" s="7" t="s">
        <v>172</v>
      </c>
      <c r="D115" s="5">
        <v>30.5</v>
      </c>
      <c r="E115" s="5"/>
      <c r="F115" s="5"/>
      <c r="G115" s="5"/>
      <c r="H115" s="5"/>
      <c r="I115" s="5"/>
      <c r="J115" s="5"/>
      <c r="K115" s="6"/>
    </row>
    <row r="116" spans="1:11" x14ac:dyDescent="0.25">
      <c r="A116" s="53" t="s">
        <v>173</v>
      </c>
      <c r="B116" s="53"/>
      <c r="C116" s="10" t="s">
        <v>174</v>
      </c>
      <c r="D116" s="4">
        <f>SUM(D117:D120)</f>
        <v>40.799999999999997</v>
      </c>
      <c r="E116" s="4">
        <f t="shared" ref="E116:K116" si="9">SUM(E117:E120)</f>
        <v>0</v>
      </c>
      <c r="F116" s="4">
        <f t="shared" si="9"/>
        <v>40.799999999999997</v>
      </c>
      <c r="G116" s="4">
        <f t="shared" si="9"/>
        <v>15</v>
      </c>
      <c r="H116" s="4">
        <f t="shared" si="9"/>
        <v>0</v>
      </c>
      <c r="I116" s="4">
        <f t="shared" si="9"/>
        <v>0</v>
      </c>
      <c r="J116" s="4">
        <f t="shared" si="9"/>
        <v>0</v>
      </c>
      <c r="K116" s="4">
        <f t="shared" si="9"/>
        <v>15</v>
      </c>
    </row>
    <row r="117" spans="1:11" x14ac:dyDescent="0.25">
      <c r="A117" s="52" t="s">
        <v>175</v>
      </c>
      <c r="B117" s="52"/>
      <c r="C117" s="7" t="s">
        <v>176</v>
      </c>
      <c r="D117" s="5">
        <v>40.799999999999997</v>
      </c>
      <c r="E117" s="5">
        <v>0</v>
      </c>
      <c r="F117" s="5">
        <v>40.799999999999997</v>
      </c>
      <c r="G117" s="5">
        <v>15</v>
      </c>
      <c r="H117" s="5">
        <v>0</v>
      </c>
      <c r="I117" s="5">
        <v>0</v>
      </c>
      <c r="J117" s="5">
        <v>0</v>
      </c>
      <c r="K117" s="6">
        <v>15</v>
      </c>
    </row>
    <row r="118" spans="1:11" x14ac:dyDescent="0.25">
      <c r="A118" s="52" t="s">
        <v>177</v>
      </c>
      <c r="B118" s="52"/>
      <c r="C118" s="7" t="s">
        <v>178</v>
      </c>
      <c r="D118" s="5"/>
      <c r="E118" s="5"/>
      <c r="F118" s="5"/>
      <c r="G118" s="5"/>
      <c r="H118" s="5"/>
      <c r="I118" s="5"/>
      <c r="J118" s="5"/>
      <c r="K118" s="6"/>
    </row>
    <row r="119" spans="1:11" x14ac:dyDescent="0.25">
      <c r="A119" s="52" t="s">
        <v>179</v>
      </c>
      <c r="B119" s="52"/>
      <c r="C119" s="7" t="s">
        <v>180</v>
      </c>
      <c r="D119" s="5"/>
      <c r="E119" s="5"/>
      <c r="F119" s="5"/>
      <c r="G119" s="5"/>
      <c r="H119" s="5"/>
      <c r="I119" s="5"/>
      <c r="J119" s="5"/>
      <c r="K119" s="6"/>
    </row>
    <row r="120" spans="1:11" x14ac:dyDescent="0.25">
      <c r="A120" s="52" t="s">
        <v>52</v>
      </c>
      <c r="B120" s="52"/>
      <c r="C120" s="7" t="s">
        <v>181</v>
      </c>
      <c r="D120" s="5"/>
      <c r="E120" s="5"/>
      <c r="F120" s="5"/>
      <c r="G120" s="5"/>
      <c r="H120" s="5"/>
      <c r="I120" s="5"/>
      <c r="J120" s="5"/>
      <c r="K120" s="6"/>
    </row>
    <row r="121" spans="1:11" x14ac:dyDescent="0.25">
      <c r="A121" s="53" t="s">
        <v>182</v>
      </c>
      <c r="B121" s="53"/>
      <c r="C121" s="10" t="s">
        <v>183</v>
      </c>
      <c r="D121" s="8">
        <f>D107+D108+D110+D112-D109-D111-D116</f>
        <v>2673.9999999999986</v>
      </c>
      <c r="E121" s="8">
        <f t="shared" ref="E121:K121" si="10">E107+E108+E110+E112-E109-E111-E116</f>
        <v>415.5</v>
      </c>
      <c r="F121" s="8">
        <f t="shared" si="10"/>
        <v>916.60000000000116</v>
      </c>
      <c r="G121" s="8">
        <f t="shared" si="10"/>
        <v>594.29999999999563</v>
      </c>
      <c r="H121" s="8">
        <f t="shared" si="10"/>
        <v>111.75</v>
      </c>
      <c r="I121" s="8">
        <f t="shared" si="10"/>
        <v>249.65000000000077</v>
      </c>
      <c r="J121" s="8">
        <f t="shared" si="10"/>
        <v>72.950000000000728</v>
      </c>
      <c r="K121" s="8">
        <f t="shared" si="10"/>
        <v>159.94999999999959</v>
      </c>
    </row>
    <row r="122" spans="1:11" x14ac:dyDescent="0.25">
      <c r="A122" s="53" t="s">
        <v>184</v>
      </c>
      <c r="B122" s="53"/>
      <c r="C122" s="10" t="s">
        <v>185</v>
      </c>
      <c r="D122" s="5"/>
      <c r="E122" s="5"/>
      <c r="F122" s="5"/>
      <c r="G122" s="5"/>
      <c r="H122" s="5"/>
      <c r="I122" s="5"/>
      <c r="J122" s="5"/>
      <c r="K122" s="6"/>
    </row>
    <row r="123" spans="1:11" x14ac:dyDescent="0.25">
      <c r="A123" s="53" t="s">
        <v>186</v>
      </c>
      <c r="B123" s="53"/>
      <c r="C123" s="10" t="s">
        <v>187</v>
      </c>
      <c r="D123" s="5"/>
      <c r="E123" s="5"/>
      <c r="F123" s="5"/>
      <c r="G123" s="5"/>
      <c r="H123" s="5"/>
      <c r="I123" s="5"/>
      <c r="J123" s="5"/>
      <c r="K123" s="6"/>
    </row>
    <row r="124" spans="1:11" x14ac:dyDescent="0.25">
      <c r="A124" s="52" t="s">
        <v>188</v>
      </c>
      <c r="B124" s="52"/>
      <c r="C124" s="7" t="s">
        <v>189</v>
      </c>
      <c r="D124" s="5"/>
      <c r="E124" s="5"/>
      <c r="F124" s="5"/>
      <c r="G124" s="5"/>
      <c r="H124" s="5"/>
      <c r="I124" s="5"/>
      <c r="J124" s="5"/>
      <c r="K124" s="6"/>
    </row>
    <row r="125" spans="1:11" x14ac:dyDescent="0.25">
      <c r="A125" s="52" t="s">
        <v>190</v>
      </c>
      <c r="B125" s="52"/>
      <c r="C125" s="7" t="s">
        <v>191</v>
      </c>
      <c r="D125" s="5"/>
      <c r="E125" s="5"/>
      <c r="F125" s="5"/>
      <c r="G125" s="5"/>
      <c r="H125" s="5"/>
      <c r="I125" s="5"/>
      <c r="J125" s="5"/>
      <c r="K125" s="5"/>
    </row>
    <row r="126" spans="1:11" x14ac:dyDescent="0.25">
      <c r="A126" s="53" t="s">
        <v>192</v>
      </c>
      <c r="B126" s="53"/>
      <c r="C126" s="10" t="s">
        <v>193</v>
      </c>
      <c r="D126" s="5"/>
      <c r="E126" s="5"/>
      <c r="F126" s="5"/>
      <c r="G126" s="5"/>
      <c r="H126" s="5"/>
      <c r="I126" s="5"/>
      <c r="J126" s="5"/>
      <c r="K126" s="6"/>
    </row>
    <row r="127" spans="1:11" x14ac:dyDescent="0.25">
      <c r="A127" s="53" t="s">
        <v>194</v>
      </c>
      <c r="B127" s="53"/>
      <c r="C127" s="10" t="s">
        <v>195</v>
      </c>
      <c r="D127" s="5"/>
      <c r="E127" s="5"/>
      <c r="F127" s="5"/>
      <c r="G127" s="5"/>
      <c r="H127" s="5"/>
      <c r="I127" s="5"/>
      <c r="J127" s="5"/>
      <c r="K127" s="6"/>
    </row>
    <row r="128" spans="1:11" x14ac:dyDescent="0.25">
      <c r="A128" s="53" t="s">
        <v>196</v>
      </c>
      <c r="B128" s="53"/>
      <c r="C128" s="10" t="s">
        <v>197</v>
      </c>
      <c r="D128" s="5"/>
      <c r="E128" s="5"/>
      <c r="F128" s="5"/>
      <c r="G128" s="5"/>
      <c r="H128" s="5"/>
      <c r="I128" s="5"/>
      <c r="J128" s="5"/>
      <c r="K128" s="6"/>
    </row>
    <row r="129" spans="1:11" x14ac:dyDescent="0.25">
      <c r="A129" s="53" t="s">
        <v>198</v>
      </c>
      <c r="B129" s="53"/>
      <c r="C129" s="10" t="s">
        <v>199</v>
      </c>
      <c r="D129" s="8">
        <f>D121+D124+D126-D122-D125-D127-D128</f>
        <v>2673.9999999999986</v>
      </c>
      <c r="E129" s="8">
        <f t="shared" ref="E129:K129" si="11">E121+E124+E126-E122-E125-E127-E128</f>
        <v>415.5</v>
      </c>
      <c r="F129" s="8">
        <f t="shared" si="11"/>
        <v>916.60000000000116</v>
      </c>
      <c r="G129" s="8">
        <f t="shared" si="11"/>
        <v>594.29999999999563</v>
      </c>
      <c r="H129" s="8">
        <f t="shared" si="11"/>
        <v>111.75</v>
      </c>
      <c r="I129" s="8">
        <f t="shared" si="11"/>
        <v>249.65000000000077</v>
      </c>
      <c r="J129" s="8">
        <f t="shared" si="11"/>
        <v>72.950000000000728</v>
      </c>
      <c r="K129" s="8">
        <f t="shared" si="11"/>
        <v>159.94999999999959</v>
      </c>
    </row>
    <row r="130" spans="1:11" x14ac:dyDescent="0.25">
      <c r="A130" s="52" t="s">
        <v>200</v>
      </c>
      <c r="B130" s="52"/>
      <c r="C130" s="7" t="s">
        <v>201</v>
      </c>
      <c r="D130" s="11">
        <f>IF(D129&gt;=0,D129,0)</f>
        <v>2673.9999999999986</v>
      </c>
      <c r="E130" s="11">
        <f t="shared" ref="E130:K130" si="12">IF(E129&gt;=0,E129,0)</f>
        <v>415.5</v>
      </c>
      <c r="F130" s="11">
        <f t="shared" si="12"/>
        <v>916.60000000000116</v>
      </c>
      <c r="G130" s="11">
        <f t="shared" si="12"/>
        <v>594.29999999999563</v>
      </c>
      <c r="H130" s="11">
        <f t="shared" si="12"/>
        <v>111.75</v>
      </c>
      <c r="I130" s="11">
        <f t="shared" si="12"/>
        <v>249.65000000000077</v>
      </c>
      <c r="J130" s="11">
        <f t="shared" si="12"/>
        <v>72.950000000000728</v>
      </c>
      <c r="K130" s="11">
        <f t="shared" si="12"/>
        <v>159.94999999999959</v>
      </c>
    </row>
    <row r="131" spans="1:11" x14ac:dyDescent="0.25">
      <c r="A131" s="52" t="s">
        <v>202</v>
      </c>
      <c r="B131" s="52"/>
      <c r="C131" s="7" t="s">
        <v>203</v>
      </c>
      <c r="D131" s="12">
        <f>IF(D129&lt;0,D129,0)</f>
        <v>0</v>
      </c>
      <c r="E131" s="12">
        <f t="shared" ref="E131:K131" si="13">IF(E129&lt;0,E129,0)</f>
        <v>0</v>
      </c>
      <c r="F131" s="12">
        <f t="shared" si="13"/>
        <v>0</v>
      </c>
      <c r="G131" s="12">
        <f t="shared" si="13"/>
        <v>0</v>
      </c>
      <c r="H131" s="12">
        <f t="shared" si="13"/>
        <v>0</v>
      </c>
      <c r="I131" s="12">
        <f t="shared" si="13"/>
        <v>0</v>
      </c>
      <c r="J131" s="12">
        <f t="shared" si="13"/>
        <v>0</v>
      </c>
      <c r="K131" s="12">
        <f t="shared" si="13"/>
        <v>0</v>
      </c>
    </row>
    <row r="132" spans="1:11" x14ac:dyDescent="0.25">
      <c r="A132" s="53" t="s">
        <v>204</v>
      </c>
      <c r="B132" s="53"/>
      <c r="C132" s="4">
        <v>28</v>
      </c>
      <c r="D132" s="4">
        <f>D31+D87+D93+D95+D108+D110+D112+D124+D126</f>
        <v>36389.100000000006</v>
      </c>
      <c r="E132" s="4">
        <f t="shared" ref="E132:K132" si="14">E31+E87+E93+E95+E108+E110+E112+E124+E126</f>
        <v>35525.5</v>
      </c>
      <c r="F132" s="4">
        <f t="shared" si="14"/>
        <v>43726.1</v>
      </c>
      <c r="G132" s="4">
        <f t="shared" si="14"/>
        <v>53104</v>
      </c>
      <c r="H132" s="4">
        <f t="shared" si="14"/>
        <v>12616</v>
      </c>
      <c r="I132" s="4">
        <f t="shared" si="14"/>
        <v>13756</v>
      </c>
      <c r="J132" s="4">
        <f t="shared" si="14"/>
        <v>13556</v>
      </c>
      <c r="K132" s="4">
        <f t="shared" si="14"/>
        <v>13176</v>
      </c>
    </row>
    <row r="133" spans="1:11" x14ac:dyDescent="0.25">
      <c r="A133" s="53" t="s">
        <v>205</v>
      </c>
      <c r="B133" s="53"/>
      <c r="C133" s="4">
        <v>29</v>
      </c>
      <c r="D133" s="4">
        <f>D37+D48+D79+D97+D109+D111+D116+D122+D125+D127+D128</f>
        <v>33715.100000000006</v>
      </c>
      <c r="E133" s="4">
        <f t="shared" ref="E133:K133" si="15">E37+E48+E79+E97+E109+E111+E116+E122+E125+E127+E128</f>
        <v>35110</v>
      </c>
      <c r="F133" s="4">
        <f t="shared" si="15"/>
        <v>42809.5</v>
      </c>
      <c r="G133" s="4">
        <f t="shared" si="15"/>
        <v>52509.700000000004</v>
      </c>
      <c r="H133" s="4">
        <f t="shared" si="15"/>
        <v>12504.25</v>
      </c>
      <c r="I133" s="4">
        <f t="shared" si="15"/>
        <v>13506.349999999999</v>
      </c>
      <c r="J133" s="4">
        <f t="shared" si="15"/>
        <v>13483.05</v>
      </c>
      <c r="K133" s="4">
        <f t="shared" si="15"/>
        <v>13016.050000000001</v>
      </c>
    </row>
    <row r="134" spans="1:11" x14ac:dyDescent="0.25">
      <c r="A134" s="54" t="s">
        <v>206</v>
      </c>
      <c r="B134" s="50"/>
      <c r="C134" s="50"/>
      <c r="D134" s="50"/>
      <c r="E134" s="50"/>
      <c r="F134" s="50"/>
      <c r="G134" s="50"/>
      <c r="H134" s="50"/>
      <c r="I134" s="50"/>
      <c r="J134" s="50"/>
      <c r="K134" s="51"/>
    </row>
    <row r="135" spans="1:11" x14ac:dyDescent="0.25">
      <c r="A135" s="48" t="s">
        <v>207</v>
      </c>
      <c r="B135" s="48"/>
      <c r="C135" s="4">
        <v>30</v>
      </c>
      <c r="D135" s="5"/>
      <c r="E135" s="5"/>
      <c r="F135" s="5"/>
      <c r="G135" s="5"/>
      <c r="H135" s="5"/>
      <c r="I135" s="5"/>
      <c r="J135" s="5"/>
      <c r="K135" s="6"/>
    </row>
    <row r="136" spans="1:11" x14ac:dyDescent="0.25">
      <c r="A136" s="42" t="s">
        <v>208</v>
      </c>
      <c r="B136" s="42"/>
      <c r="C136" s="7" t="s">
        <v>209</v>
      </c>
      <c r="D136" s="5"/>
      <c r="E136" s="5"/>
      <c r="F136" s="5"/>
      <c r="G136" s="5"/>
      <c r="H136" s="5"/>
      <c r="I136" s="5"/>
      <c r="J136" s="5"/>
      <c r="K136" s="6"/>
    </row>
    <row r="137" spans="1:11" x14ac:dyDescent="0.25">
      <c r="A137" s="48" t="s">
        <v>210</v>
      </c>
      <c r="B137" s="48"/>
      <c r="C137" s="4">
        <v>31</v>
      </c>
      <c r="D137" s="8">
        <v>4530</v>
      </c>
      <c r="E137" s="8">
        <v>6486</v>
      </c>
      <c r="F137" s="8">
        <v>6486</v>
      </c>
      <c r="G137" s="8">
        <v>7403</v>
      </c>
      <c r="H137" s="8">
        <v>7403</v>
      </c>
      <c r="I137" s="8">
        <v>7515</v>
      </c>
      <c r="J137" s="8">
        <v>7765</v>
      </c>
      <c r="K137" s="13">
        <v>7838</v>
      </c>
    </row>
    <row r="138" spans="1:11" x14ac:dyDescent="0.25">
      <c r="A138" s="48" t="s">
        <v>211</v>
      </c>
      <c r="B138" s="48"/>
      <c r="C138" s="4">
        <v>32</v>
      </c>
      <c r="D138" s="4">
        <f>SUM(D139:D142)</f>
        <v>717</v>
      </c>
      <c r="E138" s="4">
        <f t="shared" ref="E138:K138" si="16">SUM(E139:E142)</f>
        <v>0</v>
      </c>
      <c r="F138" s="4">
        <f t="shared" si="16"/>
        <v>0</v>
      </c>
      <c r="G138" s="4">
        <f t="shared" si="16"/>
        <v>0</v>
      </c>
      <c r="H138" s="4">
        <f t="shared" si="16"/>
        <v>0</v>
      </c>
      <c r="I138" s="4">
        <f t="shared" si="16"/>
        <v>0</v>
      </c>
      <c r="J138" s="4">
        <f t="shared" si="16"/>
        <v>0</v>
      </c>
      <c r="K138" s="4">
        <f t="shared" si="16"/>
        <v>0</v>
      </c>
    </row>
    <row r="139" spans="1:11" x14ac:dyDescent="0.25">
      <c r="A139" s="42" t="s">
        <v>212</v>
      </c>
      <c r="B139" s="42"/>
      <c r="C139" s="14" t="s">
        <v>213</v>
      </c>
      <c r="D139" s="5"/>
      <c r="E139" s="5"/>
      <c r="F139" s="5"/>
      <c r="G139" s="5"/>
      <c r="H139" s="5"/>
      <c r="I139" s="5"/>
      <c r="J139" s="5"/>
      <c r="K139" s="6"/>
    </row>
    <row r="140" spans="1:11" x14ac:dyDescent="0.25">
      <c r="A140" s="42" t="s">
        <v>214</v>
      </c>
      <c r="B140" s="42"/>
      <c r="C140" s="14" t="s">
        <v>215</v>
      </c>
      <c r="D140" s="5"/>
      <c r="E140" s="5"/>
      <c r="F140" s="5"/>
      <c r="G140" s="5"/>
      <c r="H140" s="5"/>
      <c r="I140" s="5"/>
      <c r="J140" s="5"/>
      <c r="K140" s="6"/>
    </row>
    <row r="141" spans="1:11" x14ac:dyDescent="0.25">
      <c r="A141" s="42" t="s">
        <v>216</v>
      </c>
      <c r="B141" s="42"/>
      <c r="C141" s="14" t="s">
        <v>217</v>
      </c>
      <c r="D141" s="5"/>
      <c r="E141" s="5"/>
      <c r="F141" s="5"/>
      <c r="G141" s="5"/>
      <c r="H141" s="5"/>
      <c r="I141" s="5"/>
      <c r="J141" s="5"/>
      <c r="K141" s="6"/>
    </row>
    <row r="142" spans="1:11" x14ac:dyDescent="0.25">
      <c r="A142" s="42" t="s">
        <v>218</v>
      </c>
      <c r="B142" s="42"/>
      <c r="C142" s="14" t="s">
        <v>219</v>
      </c>
      <c r="D142" s="5">
        <v>717</v>
      </c>
      <c r="E142" s="5"/>
      <c r="F142" s="5"/>
      <c r="G142" s="5"/>
      <c r="H142" s="5"/>
      <c r="I142" s="5"/>
      <c r="J142" s="5"/>
      <c r="K142" s="6"/>
    </row>
    <row r="143" spans="1:11" x14ac:dyDescent="0.25">
      <c r="A143" s="48" t="s">
        <v>220</v>
      </c>
      <c r="B143" s="48"/>
      <c r="C143" s="4">
        <v>33</v>
      </c>
      <c r="D143" s="8">
        <f>D137+D129-D135-D138</f>
        <v>6486.9999999999982</v>
      </c>
      <c r="E143" s="8">
        <f t="shared" ref="E143:K143" si="17">E137+E129-E135-E138</f>
        <v>6901.5</v>
      </c>
      <c r="F143" s="8">
        <f t="shared" si="17"/>
        <v>7402.6000000000013</v>
      </c>
      <c r="G143" s="8">
        <f t="shared" si="17"/>
        <v>7997.2999999999956</v>
      </c>
      <c r="H143" s="8">
        <f t="shared" si="17"/>
        <v>7514.75</v>
      </c>
      <c r="I143" s="8">
        <f t="shared" si="17"/>
        <v>7764.6500000000005</v>
      </c>
      <c r="J143" s="8">
        <f t="shared" si="17"/>
        <v>7837.9500000000007</v>
      </c>
      <c r="K143" s="8">
        <f t="shared" si="17"/>
        <v>7997.95</v>
      </c>
    </row>
    <row r="144" spans="1:11" x14ac:dyDescent="0.25">
      <c r="A144" s="54" t="s">
        <v>221</v>
      </c>
      <c r="B144" s="50"/>
      <c r="C144" s="50"/>
      <c r="D144" s="50"/>
      <c r="E144" s="50"/>
      <c r="F144" s="50"/>
      <c r="G144" s="50"/>
      <c r="H144" s="50"/>
      <c r="I144" s="50"/>
      <c r="J144" s="50"/>
      <c r="K144" s="51"/>
    </row>
    <row r="145" spans="1:11" ht="30.75" customHeight="1" x14ac:dyDescent="0.25">
      <c r="A145" s="48" t="s">
        <v>222</v>
      </c>
      <c r="B145" s="48"/>
      <c r="C145" s="4">
        <v>34</v>
      </c>
      <c r="D145" s="4">
        <f>SUM(D146:D151)</f>
        <v>0</v>
      </c>
      <c r="E145" s="4">
        <f t="shared" ref="E145:K145" si="18">SUM(E146:E151)</f>
        <v>0</v>
      </c>
      <c r="F145" s="4">
        <f t="shared" si="18"/>
        <v>0</v>
      </c>
      <c r="G145" s="4">
        <f t="shared" si="18"/>
        <v>0</v>
      </c>
      <c r="H145" s="4">
        <f t="shared" si="18"/>
        <v>0</v>
      </c>
      <c r="I145" s="4">
        <f t="shared" si="18"/>
        <v>0</v>
      </c>
      <c r="J145" s="4">
        <f t="shared" si="18"/>
        <v>0</v>
      </c>
      <c r="K145" s="4">
        <f t="shared" si="18"/>
        <v>0</v>
      </c>
    </row>
    <row r="146" spans="1:11" x14ac:dyDescent="0.25">
      <c r="A146" s="42" t="s">
        <v>223</v>
      </c>
      <c r="B146" s="42"/>
      <c r="C146" s="14" t="s">
        <v>224</v>
      </c>
      <c r="D146" s="5"/>
      <c r="E146" s="5"/>
      <c r="F146" s="5"/>
      <c r="G146" s="5"/>
      <c r="H146" s="5"/>
      <c r="I146" s="5"/>
      <c r="J146" s="5"/>
      <c r="K146" s="6"/>
    </row>
    <row r="147" spans="1:11" x14ac:dyDescent="0.25">
      <c r="A147" s="42" t="s">
        <v>225</v>
      </c>
      <c r="B147" s="42"/>
      <c r="C147" s="14" t="s">
        <v>226</v>
      </c>
      <c r="D147" s="5"/>
      <c r="E147" s="5"/>
      <c r="F147" s="5"/>
      <c r="G147" s="5"/>
      <c r="H147" s="5"/>
      <c r="I147" s="5"/>
      <c r="J147" s="5"/>
      <c r="K147" s="6"/>
    </row>
    <row r="148" spans="1:11" x14ac:dyDescent="0.25">
      <c r="A148" s="42" t="s">
        <v>227</v>
      </c>
      <c r="B148" s="42"/>
      <c r="C148" s="14" t="s">
        <v>228</v>
      </c>
      <c r="D148" s="15"/>
      <c r="E148" s="15"/>
      <c r="F148" s="15"/>
      <c r="G148" s="15"/>
      <c r="H148" s="15"/>
      <c r="I148" s="15"/>
      <c r="J148" s="15"/>
      <c r="K148" s="15"/>
    </row>
    <row r="149" spans="1:11" x14ac:dyDescent="0.25">
      <c r="A149" s="42" t="s">
        <v>229</v>
      </c>
      <c r="B149" s="42"/>
      <c r="C149" s="14" t="s">
        <v>230</v>
      </c>
      <c r="D149" s="5"/>
      <c r="E149" s="5"/>
      <c r="F149" s="5"/>
      <c r="G149" s="5"/>
      <c r="H149" s="5"/>
      <c r="I149" s="5"/>
      <c r="J149" s="5"/>
      <c r="K149" s="6"/>
    </row>
    <row r="150" spans="1:11" x14ac:dyDescent="0.25">
      <c r="A150" s="42" t="s">
        <v>231</v>
      </c>
      <c r="B150" s="42"/>
      <c r="C150" s="14" t="s">
        <v>232</v>
      </c>
      <c r="D150" s="5"/>
      <c r="E150" s="5"/>
      <c r="F150" s="5"/>
      <c r="G150" s="5"/>
      <c r="H150" s="5"/>
      <c r="I150" s="5"/>
      <c r="J150" s="5"/>
      <c r="K150" s="6"/>
    </row>
    <row r="151" spans="1:11" ht="14.4" x14ac:dyDescent="0.25">
      <c r="A151" s="42" t="s">
        <v>233</v>
      </c>
      <c r="B151" s="42"/>
      <c r="C151" s="14" t="s">
        <v>234</v>
      </c>
      <c r="D151" s="16"/>
      <c r="E151" s="16"/>
      <c r="F151" s="16"/>
      <c r="G151" s="16"/>
      <c r="H151" s="16"/>
      <c r="I151" s="16"/>
      <c r="J151" s="5"/>
      <c r="K151" s="6"/>
    </row>
    <row r="152" spans="1:11" ht="29.25" customHeight="1" x14ac:dyDescent="0.25">
      <c r="A152" s="48" t="s">
        <v>405</v>
      </c>
      <c r="B152" s="48"/>
      <c r="C152" s="4">
        <v>35</v>
      </c>
      <c r="D152" s="4">
        <f>SUM(D153:D155)</f>
        <v>0</v>
      </c>
      <c r="E152" s="4">
        <f t="shared" ref="E152:K152" si="19">SUM(E153:E155)</f>
        <v>0</v>
      </c>
      <c r="F152" s="4">
        <f t="shared" si="19"/>
        <v>0</v>
      </c>
      <c r="G152" s="4">
        <f t="shared" si="19"/>
        <v>0</v>
      </c>
      <c r="H152" s="4">
        <f t="shared" si="19"/>
        <v>0</v>
      </c>
      <c r="I152" s="4">
        <f t="shared" si="19"/>
        <v>0</v>
      </c>
      <c r="J152" s="4">
        <f t="shared" si="19"/>
        <v>0</v>
      </c>
      <c r="K152" s="4">
        <f t="shared" si="19"/>
        <v>0</v>
      </c>
    </row>
    <row r="153" spans="1:11" x14ac:dyDescent="0.25">
      <c r="A153" s="42"/>
      <c r="B153" s="42"/>
      <c r="C153" s="14" t="s">
        <v>235</v>
      </c>
      <c r="D153" s="5"/>
      <c r="E153" s="5"/>
      <c r="F153" s="5"/>
      <c r="G153" s="5"/>
      <c r="H153" s="5"/>
      <c r="I153" s="5"/>
      <c r="J153" s="5"/>
      <c r="K153" s="6"/>
    </row>
    <row r="154" spans="1:11" x14ac:dyDescent="0.25">
      <c r="A154" s="42"/>
      <c r="B154" s="42"/>
      <c r="C154" s="14" t="s">
        <v>236</v>
      </c>
      <c r="D154" s="5"/>
      <c r="E154" s="5"/>
      <c r="F154" s="5"/>
      <c r="G154" s="5"/>
      <c r="H154" s="5"/>
      <c r="I154" s="5"/>
      <c r="J154" s="5"/>
      <c r="K154" s="6"/>
    </row>
    <row r="155" spans="1:11" x14ac:dyDescent="0.25">
      <c r="A155" s="42"/>
      <c r="B155" s="42"/>
      <c r="C155" s="14" t="s">
        <v>237</v>
      </c>
      <c r="D155" s="5"/>
      <c r="E155" s="5"/>
      <c r="F155" s="5"/>
      <c r="G155" s="5"/>
      <c r="H155" s="5"/>
      <c r="I155" s="5"/>
      <c r="J155" s="5"/>
      <c r="K155" s="6"/>
    </row>
    <row r="156" spans="1:11" x14ac:dyDescent="0.25">
      <c r="A156" s="48" t="s">
        <v>238</v>
      </c>
      <c r="B156" s="48"/>
      <c r="C156" s="4">
        <v>36</v>
      </c>
      <c r="D156" s="4">
        <f>SUM(D157:D158)</f>
        <v>4923.5</v>
      </c>
      <c r="E156" s="4">
        <f t="shared" ref="E156:K156" si="20">SUM(E157:E158)</f>
        <v>9577.2999999999993</v>
      </c>
      <c r="F156" s="4">
        <f t="shared" si="20"/>
        <v>10414.200000000001</v>
      </c>
      <c r="G156" s="4">
        <f t="shared" si="20"/>
        <v>13091.2</v>
      </c>
      <c r="H156" s="4">
        <f t="shared" si="20"/>
        <v>3069.7</v>
      </c>
      <c r="I156" s="4">
        <f t="shared" si="20"/>
        <v>3420</v>
      </c>
      <c r="J156" s="4">
        <f t="shared" si="20"/>
        <v>3405.3999999999996</v>
      </c>
      <c r="K156" s="4">
        <f t="shared" si="20"/>
        <v>3198.1000000000004</v>
      </c>
    </row>
    <row r="157" spans="1:11" x14ac:dyDescent="0.25">
      <c r="A157" s="42" t="s">
        <v>239</v>
      </c>
      <c r="B157" s="42"/>
      <c r="C157" s="14" t="s">
        <v>240</v>
      </c>
      <c r="D157" s="5">
        <v>4607.1000000000004</v>
      </c>
      <c r="E157" s="5">
        <v>4985</v>
      </c>
      <c r="F157" s="5">
        <v>5783</v>
      </c>
      <c r="G157" s="5">
        <v>6809.3</v>
      </c>
      <c r="H157" s="5">
        <v>1595.5</v>
      </c>
      <c r="I157" s="5">
        <v>1779.1</v>
      </c>
      <c r="J157" s="5">
        <v>1771.3</v>
      </c>
      <c r="K157" s="6">
        <v>1663.4</v>
      </c>
    </row>
    <row r="158" spans="1:11" x14ac:dyDescent="0.25">
      <c r="A158" s="42" t="s">
        <v>241</v>
      </c>
      <c r="B158" s="42"/>
      <c r="C158" s="14" t="s">
        <v>242</v>
      </c>
      <c r="D158" s="5">
        <v>316.39999999999998</v>
      </c>
      <c r="E158" s="5">
        <f>4239+353.3</f>
        <v>4592.3</v>
      </c>
      <c r="F158" s="5">
        <v>4631.2</v>
      </c>
      <c r="G158" s="5">
        <v>6281.9</v>
      </c>
      <c r="H158" s="5">
        <v>1474.2</v>
      </c>
      <c r="I158" s="5">
        <v>1640.9</v>
      </c>
      <c r="J158" s="5">
        <v>1634.1</v>
      </c>
      <c r="K158" s="6">
        <v>1534.7</v>
      </c>
    </row>
    <row r="159" spans="1:11" x14ac:dyDescent="0.25">
      <c r="A159" s="48" t="s">
        <v>243</v>
      </c>
      <c r="B159" s="48"/>
      <c r="C159" s="4">
        <v>37</v>
      </c>
      <c r="D159" s="4">
        <f>D160+D163</f>
        <v>0</v>
      </c>
      <c r="E159" s="4">
        <f t="shared" ref="E159:K159" si="21">E160+E163</f>
        <v>0</v>
      </c>
      <c r="F159" s="4">
        <f t="shared" si="21"/>
        <v>0</v>
      </c>
      <c r="G159" s="4">
        <f t="shared" si="21"/>
        <v>0</v>
      </c>
      <c r="H159" s="4">
        <f t="shared" si="21"/>
        <v>0</v>
      </c>
      <c r="I159" s="4">
        <f t="shared" si="21"/>
        <v>0</v>
      </c>
      <c r="J159" s="4">
        <f t="shared" si="21"/>
        <v>0</v>
      </c>
      <c r="K159" s="4">
        <f t="shared" si="21"/>
        <v>0</v>
      </c>
    </row>
    <row r="160" spans="1:11" ht="43.5" customHeight="1" x14ac:dyDescent="0.25">
      <c r="A160" s="55" t="s">
        <v>244</v>
      </c>
      <c r="B160" s="55"/>
      <c r="C160" s="17" t="s">
        <v>245</v>
      </c>
      <c r="D160" s="16">
        <f>SUM(D161:D162)</f>
        <v>0</v>
      </c>
      <c r="E160" s="16">
        <f t="shared" ref="E160:K160" si="22">SUM(E161:E162)</f>
        <v>0</v>
      </c>
      <c r="F160" s="16">
        <f t="shared" si="22"/>
        <v>0</v>
      </c>
      <c r="G160" s="16">
        <f t="shared" si="22"/>
        <v>0</v>
      </c>
      <c r="H160" s="16">
        <f t="shared" si="22"/>
        <v>0</v>
      </c>
      <c r="I160" s="16">
        <f t="shared" si="22"/>
        <v>0</v>
      </c>
      <c r="J160" s="16">
        <f t="shared" si="22"/>
        <v>0</v>
      </c>
      <c r="K160" s="16">
        <f t="shared" si="22"/>
        <v>0</v>
      </c>
    </row>
    <row r="161" spans="1:11" x14ac:dyDescent="0.25">
      <c r="A161" s="42" t="s">
        <v>246</v>
      </c>
      <c r="B161" s="42"/>
      <c r="C161" s="14" t="s">
        <v>247</v>
      </c>
      <c r="D161" s="5"/>
      <c r="E161" s="5"/>
      <c r="F161" s="5"/>
      <c r="G161" s="5"/>
      <c r="H161" s="5"/>
      <c r="I161" s="5"/>
      <c r="J161" s="5"/>
      <c r="K161" s="6"/>
    </row>
    <row r="162" spans="1:11" x14ac:dyDescent="0.25">
      <c r="A162" s="42" t="s">
        <v>248</v>
      </c>
      <c r="B162" s="42"/>
      <c r="C162" s="14" t="s">
        <v>249</v>
      </c>
      <c r="D162" s="5"/>
      <c r="E162" s="5"/>
      <c r="F162" s="5"/>
      <c r="G162" s="5"/>
      <c r="H162" s="5"/>
      <c r="I162" s="5"/>
      <c r="J162" s="5"/>
      <c r="K162" s="6"/>
    </row>
    <row r="163" spans="1:11" ht="30" customHeight="1" x14ac:dyDescent="0.25">
      <c r="A163" s="55" t="s">
        <v>250</v>
      </c>
      <c r="B163" s="55"/>
      <c r="C163" s="17" t="s">
        <v>251</v>
      </c>
      <c r="D163" s="16">
        <f>SUM(D164:D165)</f>
        <v>0</v>
      </c>
      <c r="E163" s="16">
        <f t="shared" ref="E163:K163" si="23">SUM(E164:E165)</f>
        <v>0</v>
      </c>
      <c r="F163" s="16">
        <f t="shared" si="23"/>
        <v>0</v>
      </c>
      <c r="G163" s="16">
        <f t="shared" si="23"/>
        <v>0</v>
      </c>
      <c r="H163" s="16">
        <f t="shared" si="23"/>
        <v>0</v>
      </c>
      <c r="I163" s="16">
        <f t="shared" si="23"/>
        <v>0</v>
      </c>
      <c r="J163" s="16">
        <f t="shared" si="23"/>
        <v>0</v>
      </c>
      <c r="K163" s="16">
        <f t="shared" si="23"/>
        <v>0</v>
      </c>
    </row>
    <row r="164" spans="1:11" x14ac:dyDescent="0.25">
      <c r="A164" s="42" t="s">
        <v>246</v>
      </c>
      <c r="B164" s="42"/>
      <c r="C164" s="14" t="s">
        <v>252</v>
      </c>
      <c r="D164" s="5"/>
      <c r="E164" s="5"/>
      <c r="F164" s="5"/>
      <c r="G164" s="5"/>
      <c r="H164" s="5"/>
      <c r="I164" s="5"/>
      <c r="J164" s="5"/>
      <c r="K164" s="6"/>
    </row>
    <row r="165" spans="1:11" x14ac:dyDescent="0.25">
      <c r="A165" s="42" t="s">
        <v>248</v>
      </c>
      <c r="B165" s="42"/>
      <c r="C165" s="14" t="s">
        <v>253</v>
      </c>
      <c r="D165" s="5"/>
      <c r="E165" s="5"/>
      <c r="F165" s="5"/>
      <c r="G165" s="5"/>
      <c r="H165" s="5"/>
      <c r="I165" s="5"/>
      <c r="J165" s="5"/>
      <c r="K165" s="6"/>
    </row>
    <row r="166" spans="1:11" x14ac:dyDescent="0.25">
      <c r="A166" s="48" t="s">
        <v>254</v>
      </c>
      <c r="B166" s="48"/>
      <c r="C166" s="4">
        <v>38</v>
      </c>
      <c r="D166" s="4">
        <f>D159+D156+D152+D145</f>
        <v>4923.5</v>
      </c>
      <c r="E166" s="4">
        <f t="shared" ref="E166:K166" si="24">E159+E156+E152+E145</f>
        <v>9577.2999999999993</v>
      </c>
      <c r="F166" s="4">
        <f t="shared" si="24"/>
        <v>10414.200000000001</v>
      </c>
      <c r="G166" s="4">
        <f t="shared" si="24"/>
        <v>13091.2</v>
      </c>
      <c r="H166" s="4">
        <f t="shared" si="24"/>
        <v>3069.7</v>
      </c>
      <c r="I166" s="4">
        <f t="shared" si="24"/>
        <v>3420</v>
      </c>
      <c r="J166" s="4">
        <f t="shared" si="24"/>
        <v>3405.3999999999996</v>
      </c>
      <c r="K166" s="4">
        <f t="shared" si="24"/>
        <v>3198.1000000000004</v>
      </c>
    </row>
    <row r="167" spans="1:11" x14ac:dyDescent="0.25">
      <c r="A167" s="54" t="s">
        <v>255</v>
      </c>
      <c r="B167" s="50"/>
      <c r="C167" s="50"/>
      <c r="D167" s="50"/>
      <c r="E167" s="50"/>
      <c r="F167" s="50"/>
      <c r="G167" s="50"/>
      <c r="H167" s="50"/>
      <c r="I167" s="50"/>
      <c r="J167" s="50"/>
      <c r="K167" s="51"/>
    </row>
    <row r="168" spans="1:11" ht="14.4" x14ac:dyDescent="0.25">
      <c r="A168" s="42" t="s">
        <v>256</v>
      </c>
      <c r="B168" s="42"/>
      <c r="C168" s="4">
        <v>39</v>
      </c>
      <c r="D168" s="16"/>
      <c r="E168" s="16"/>
      <c r="F168" s="16"/>
      <c r="G168" s="16"/>
      <c r="H168" s="16"/>
      <c r="I168" s="16"/>
      <c r="J168" s="16"/>
      <c r="K168" s="16"/>
    </row>
    <row r="169" spans="1:11" x14ac:dyDescent="0.25">
      <c r="A169" s="42" t="s">
        <v>257</v>
      </c>
      <c r="B169" s="42"/>
      <c r="C169" s="4">
        <v>40</v>
      </c>
      <c r="D169" s="15"/>
      <c r="E169" s="15"/>
      <c r="F169" s="15"/>
      <c r="G169" s="15"/>
      <c r="H169" s="15"/>
      <c r="I169" s="15"/>
      <c r="J169" s="15"/>
      <c r="K169" s="15"/>
    </row>
    <row r="170" spans="1:11" x14ac:dyDescent="0.25">
      <c r="A170" s="42" t="s">
        <v>258</v>
      </c>
      <c r="B170" s="42"/>
      <c r="C170" s="14" t="s">
        <v>259</v>
      </c>
      <c r="D170" s="5"/>
      <c r="E170" s="5"/>
      <c r="F170" s="5"/>
      <c r="G170" s="5"/>
      <c r="H170" s="5"/>
      <c r="I170" s="5"/>
      <c r="J170" s="5"/>
      <c r="K170" s="5"/>
    </row>
    <row r="171" spans="1:11" x14ac:dyDescent="0.25">
      <c r="A171" s="42" t="s">
        <v>260</v>
      </c>
      <c r="B171" s="42"/>
      <c r="C171" s="4">
        <v>41</v>
      </c>
      <c r="D171" s="15"/>
      <c r="E171" s="15"/>
      <c r="F171" s="15"/>
      <c r="G171" s="15"/>
      <c r="H171" s="15"/>
      <c r="I171" s="15"/>
      <c r="J171" s="15"/>
      <c r="K171" s="15"/>
    </row>
    <row r="172" spans="1:11" x14ac:dyDescent="0.25">
      <c r="A172" s="42" t="s">
        <v>261</v>
      </c>
      <c r="B172" s="42"/>
      <c r="C172" s="4">
        <v>42</v>
      </c>
      <c r="D172" s="15"/>
      <c r="E172" s="15"/>
      <c r="F172" s="15"/>
      <c r="G172" s="15"/>
      <c r="H172" s="15"/>
      <c r="I172" s="15"/>
      <c r="J172" s="15"/>
      <c r="K172" s="15"/>
    </row>
    <row r="173" spans="1:11" x14ac:dyDescent="0.25">
      <c r="A173" s="42" t="s">
        <v>262</v>
      </c>
      <c r="B173" s="42"/>
      <c r="C173" s="4">
        <v>43</v>
      </c>
      <c r="D173" s="8">
        <f>D169+D171+D172</f>
        <v>0</v>
      </c>
      <c r="E173" s="8">
        <f>E169+E171+E172</f>
        <v>0</v>
      </c>
      <c r="F173" s="8">
        <f t="shared" ref="F173:K173" si="25">F169+F171+F172</f>
        <v>0</v>
      </c>
      <c r="G173" s="8">
        <f t="shared" si="25"/>
        <v>0</v>
      </c>
      <c r="H173" s="8">
        <f t="shared" si="25"/>
        <v>0</v>
      </c>
      <c r="I173" s="8">
        <f t="shared" si="25"/>
        <v>0</v>
      </c>
      <c r="J173" s="8">
        <f t="shared" si="25"/>
        <v>0</v>
      </c>
      <c r="K173" s="8">
        <f t="shared" si="25"/>
        <v>0</v>
      </c>
    </row>
    <row r="174" spans="1:11" x14ac:dyDescent="0.25">
      <c r="A174" s="42" t="s">
        <v>263</v>
      </c>
      <c r="B174" s="42"/>
      <c r="C174" s="4">
        <v>44</v>
      </c>
      <c r="D174" s="8">
        <f>D175-D176</f>
        <v>0</v>
      </c>
      <c r="E174" s="8">
        <f t="shared" ref="E174:K174" si="26">E175-E176</f>
        <v>0</v>
      </c>
      <c r="F174" s="8">
        <f t="shared" si="26"/>
        <v>0</v>
      </c>
      <c r="G174" s="8">
        <f t="shared" si="26"/>
        <v>0</v>
      </c>
      <c r="H174" s="8">
        <f t="shared" si="26"/>
        <v>0</v>
      </c>
      <c r="I174" s="8">
        <f t="shared" si="26"/>
        <v>0</v>
      </c>
      <c r="J174" s="8">
        <f t="shared" si="26"/>
        <v>0</v>
      </c>
      <c r="K174" s="8">
        <f t="shared" si="26"/>
        <v>0</v>
      </c>
    </row>
    <row r="175" spans="1:11" x14ac:dyDescent="0.25">
      <c r="A175" s="42" t="s">
        <v>264</v>
      </c>
      <c r="B175" s="42"/>
      <c r="C175" s="14" t="s">
        <v>265</v>
      </c>
      <c r="D175" s="5"/>
      <c r="E175" s="5"/>
      <c r="F175" s="5"/>
      <c r="G175" s="5"/>
      <c r="H175" s="5"/>
      <c r="I175" s="5"/>
      <c r="J175" s="5"/>
      <c r="K175" s="5"/>
    </row>
    <row r="176" spans="1:11" x14ac:dyDescent="0.25">
      <c r="A176" s="42" t="s">
        <v>266</v>
      </c>
      <c r="B176" s="42"/>
      <c r="C176" s="14" t="s">
        <v>267</v>
      </c>
      <c r="D176" s="15">
        <f t="shared" ref="D176:K176" si="27">SUM(D177:D178)</f>
        <v>0</v>
      </c>
      <c r="E176" s="15">
        <f t="shared" si="27"/>
        <v>0</v>
      </c>
      <c r="F176" s="15">
        <f t="shared" si="27"/>
        <v>0</v>
      </c>
      <c r="G176" s="15">
        <f t="shared" si="27"/>
        <v>0</v>
      </c>
      <c r="H176" s="15">
        <f t="shared" si="27"/>
        <v>0</v>
      </c>
      <c r="I176" s="15">
        <f t="shared" si="27"/>
        <v>0</v>
      </c>
      <c r="J176" s="15">
        <f t="shared" si="27"/>
        <v>0</v>
      </c>
      <c r="K176" s="15">
        <f t="shared" si="27"/>
        <v>0</v>
      </c>
    </row>
    <row r="177" spans="1:11" x14ac:dyDescent="0.25">
      <c r="A177" s="42" t="s">
        <v>268</v>
      </c>
      <c r="B177" s="42"/>
      <c r="C177" s="14" t="s">
        <v>269</v>
      </c>
      <c r="D177" s="15"/>
      <c r="E177" s="15"/>
      <c r="F177" s="15"/>
      <c r="G177" s="15"/>
      <c r="H177" s="15"/>
      <c r="I177" s="15"/>
      <c r="J177" s="15"/>
      <c r="K177" s="15"/>
    </row>
    <row r="178" spans="1:11" x14ac:dyDescent="0.25">
      <c r="A178" s="42" t="s">
        <v>270</v>
      </c>
      <c r="B178" s="42"/>
      <c r="C178" s="14" t="s">
        <v>271</v>
      </c>
      <c r="D178" s="15"/>
      <c r="E178" s="15"/>
      <c r="F178" s="15"/>
      <c r="G178" s="15"/>
      <c r="H178" s="15"/>
      <c r="I178" s="15"/>
      <c r="J178" s="15"/>
      <c r="K178" s="15"/>
    </row>
    <row r="179" spans="1:11" x14ac:dyDescent="0.25">
      <c r="A179" s="42" t="s">
        <v>272</v>
      </c>
      <c r="B179" s="42"/>
      <c r="C179" s="4">
        <v>45</v>
      </c>
      <c r="D179" s="15"/>
      <c r="E179" s="15"/>
      <c r="F179" s="15"/>
      <c r="G179" s="15"/>
      <c r="H179" s="15"/>
      <c r="I179" s="15"/>
      <c r="J179" s="15"/>
      <c r="K179" s="15"/>
    </row>
    <row r="180" spans="1:11" x14ac:dyDescent="0.25">
      <c r="A180" s="42" t="s">
        <v>273</v>
      </c>
      <c r="B180" s="42"/>
      <c r="C180" s="4">
        <v>46</v>
      </c>
      <c r="D180" s="8">
        <f>D168+D173+D179</f>
        <v>0</v>
      </c>
      <c r="E180" s="8">
        <f t="shared" ref="E180:K180" si="28">E168+E173+E179</f>
        <v>0</v>
      </c>
      <c r="F180" s="8">
        <f t="shared" si="28"/>
        <v>0</v>
      </c>
      <c r="G180" s="8">
        <f t="shared" si="28"/>
        <v>0</v>
      </c>
      <c r="H180" s="8">
        <f t="shared" si="28"/>
        <v>0</v>
      </c>
      <c r="I180" s="8">
        <f t="shared" si="28"/>
        <v>0</v>
      </c>
      <c r="J180" s="8">
        <f t="shared" si="28"/>
        <v>0</v>
      </c>
      <c r="K180" s="8">
        <f t="shared" si="28"/>
        <v>0</v>
      </c>
    </row>
    <row r="181" spans="1:11" x14ac:dyDescent="0.25">
      <c r="A181" s="54" t="s">
        <v>274</v>
      </c>
      <c r="B181" s="50"/>
      <c r="C181" s="50"/>
      <c r="D181" s="50"/>
      <c r="E181" s="50"/>
      <c r="F181" s="50"/>
      <c r="G181" s="50"/>
      <c r="H181" s="50"/>
      <c r="I181" s="50"/>
      <c r="J181" s="50"/>
      <c r="K181" s="51"/>
    </row>
    <row r="182" spans="1:11" x14ac:dyDescent="0.25">
      <c r="A182" s="42" t="s">
        <v>275</v>
      </c>
      <c r="B182" s="42"/>
      <c r="C182" s="5">
        <v>47</v>
      </c>
      <c r="D182" s="5">
        <v>972.8</v>
      </c>
      <c r="E182" s="5">
        <v>1633</v>
      </c>
      <c r="F182" s="5">
        <v>2315.6999999999998</v>
      </c>
      <c r="G182" s="5">
        <v>5608.2</v>
      </c>
      <c r="H182" s="5">
        <v>1333.8</v>
      </c>
      <c r="I182" s="5">
        <v>1405.2</v>
      </c>
      <c r="J182" s="5">
        <v>1426.8</v>
      </c>
      <c r="K182" s="6">
        <v>1442.4</v>
      </c>
    </row>
    <row r="183" spans="1:11" x14ac:dyDescent="0.25">
      <c r="A183" s="56" t="s">
        <v>276</v>
      </c>
      <c r="B183" s="56"/>
      <c r="C183" s="18" t="s">
        <v>277</v>
      </c>
      <c r="D183" s="19">
        <v>818.4</v>
      </c>
      <c r="E183" s="19">
        <v>1493</v>
      </c>
      <c r="F183" s="19">
        <v>2085.6999999999998</v>
      </c>
      <c r="G183" s="19">
        <v>5308.2</v>
      </c>
      <c r="H183" s="19">
        <v>1248.8</v>
      </c>
      <c r="I183" s="19">
        <v>1340.2</v>
      </c>
      <c r="J183" s="19">
        <v>1361.8</v>
      </c>
      <c r="K183" s="20">
        <v>1357.4</v>
      </c>
    </row>
    <row r="184" spans="1:11" x14ac:dyDescent="0.25">
      <c r="A184" s="56" t="s">
        <v>278</v>
      </c>
      <c r="B184" s="56"/>
      <c r="C184" s="18" t="s">
        <v>279</v>
      </c>
      <c r="D184" s="19">
        <v>154.4</v>
      </c>
      <c r="E184" s="19">
        <v>140</v>
      </c>
      <c r="F184" s="19">
        <v>230</v>
      </c>
      <c r="G184" s="5">
        <v>300</v>
      </c>
      <c r="H184" s="5">
        <v>85</v>
      </c>
      <c r="I184" s="5">
        <v>65</v>
      </c>
      <c r="J184" s="5">
        <v>65</v>
      </c>
      <c r="K184" s="6">
        <v>85</v>
      </c>
    </row>
    <row r="185" spans="1:11" x14ac:dyDescent="0.25">
      <c r="A185" s="42" t="s">
        <v>280</v>
      </c>
      <c r="B185" s="42"/>
      <c r="C185" s="5">
        <v>48</v>
      </c>
      <c r="D185" s="5">
        <v>21091.7</v>
      </c>
      <c r="E185" s="5">
        <v>23550</v>
      </c>
      <c r="F185" s="5">
        <v>23750</v>
      </c>
      <c r="G185" s="1">
        <v>32215.200000000001</v>
      </c>
      <c r="H185" s="5">
        <v>7550</v>
      </c>
      <c r="I185" s="5">
        <v>8415</v>
      </c>
      <c r="J185" s="5">
        <v>8380</v>
      </c>
      <c r="K185" s="5">
        <v>7870.2</v>
      </c>
    </row>
    <row r="186" spans="1:11" x14ac:dyDescent="0.25">
      <c r="A186" s="42" t="s">
        <v>281</v>
      </c>
      <c r="B186" s="42"/>
      <c r="C186" s="5">
        <v>49</v>
      </c>
      <c r="D186" s="5">
        <v>4607.1000000000004</v>
      </c>
      <c r="E186" s="5">
        <v>4985</v>
      </c>
      <c r="F186" s="5">
        <v>5783</v>
      </c>
      <c r="G186" s="5">
        <v>6809.3</v>
      </c>
      <c r="H186" s="5">
        <v>1595.5</v>
      </c>
      <c r="I186" s="5">
        <v>1779.1</v>
      </c>
      <c r="J186" s="5">
        <v>1771.3</v>
      </c>
      <c r="K186" s="6">
        <v>1663.4</v>
      </c>
    </row>
    <row r="187" spans="1:11" x14ac:dyDescent="0.25">
      <c r="A187" s="42" t="s">
        <v>282</v>
      </c>
      <c r="B187" s="42"/>
      <c r="C187" s="5">
        <v>50</v>
      </c>
      <c r="D187" s="5">
        <v>1379.7</v>
      </c>
      <c r="E187" s="5">
        <v>1200</v>
      </c>
      <c r="F187" s="5">
        <v>1320</v>
      </c>
      <c r="G187" s="5">
        <v>1300</v>
      </c>
      <c r="H187" s="5">
        <v>325</v>
      </c>
      <c r="I187" s="5">
        <v>325</v>
      </c>
      <c r="J187" s="5">
        <v>325</v>
      </c>
      <c r="K187" s="6">
        <v>325</v>
      </c>
    </row>
    <row r="188" spans="1:11" x14ac:dyDescent="0.25">
      <c r="A188" s="42" t="s">
        <v>283</v>
      </c>
      <c r="B188" s="42"/>
      <c r="C188" s="5">
        <v>51</v>
      </c>
      <c r="D188" s="5">
        <v>5663.8</v>
      </c>
      <c r="E188" s="5">
        <v>3742</v>
      </c>
      <c r="F188" s="5">
        <v>6000</v>
      </c>
      <c r="G188" s="31">
        <v>6562</v>
      </c>
      <c r="H188" s="31">
        <v>1700</v>
      </c>
      <c r="I188" s="31">
        <v>1582</v>
      </c>
      <c r="J188" s="31">
        <v>1580</v>
      </c>
      <c r="K188" s="6">
        <v>1700</v>
      </c>
    </row>
    <row r="189" spans="1:11" x14ac:dyDescent="0.25">
      <c r="A189" s="48" t="s">
        <v>284</v>
      </c>
      <c r="B189" s="48"/>
      <c r="C189" s="4">
        <v>52</v>
      </c>
      <c r="D189" s="4">
        <f>SUM(D185:D188)+D182</f>
        <v>33715.100000000006</v>
      </c>
      <c r="E189" s="4">
        <f t="shared" ref="E189:J189" si="29">SUM(E185:E188)+E182</f>
        <v>35110</v>
      </c>
      <c r="F189" s="4">
        <f t="shared" si="29"/>
        <v>39168.699999999997</v>
      </c>
      <c r="G189" s="4">
        <f t="shared" si="29"/>
        <v>52494.7</v>
      </c>
      <c r="H189" s="4">
        <f t="shared" si="29"/>
        <v>12504.3</v>
      </c>
      <c r="I189" s="4">
        <f t="shared" si="29"/>
        <v>13506.300000000001</v>
      </c>
      <c r="J189" s="4">
        <f t="shared" si="29"/>
        <v>13483.099999999999</v>
      </c>
      <c r="K189" s="4">
        <f>SUM(K185:K188)+K182</f>
        <v>13001</v>
      </c>
    </row>
    <row r="190" spans="1:11" x14ac:dyDescent="0.25">
      <c r="A190" s="54" t="s">
        <v>285</v>
      </c>
      <c r="B190" s="50"/>
      <c r="C190" s="50"/>
      <c r="D190" s="50"/>
      <c r="E190" s="50"/>
      <c r="F190" s="50"/>
      <c r="G190" s="50"/>
      <c r="H190" s="50"/>
      <c r="I190" s="50"/>
      <c r="J190" s="50"/>
      <c r="K190" s="51"/>
    </row>
    <row r="191" spans="1:11" x14ac:dyDescent="0.25">
      <c r="A191" s="48" t="s">
        <v>286</v>
      </c>
      <c r="B191" s="48"/>
      <c r="C191" s="4">
        <v>53</v>
      </c>
      <c r="D191" s="4">
        <f>SUM(D192:D198)</f>
        <v>3377.8999999999996</v>
      </c>
      <c r="E191" s="4">
        <f t="shared" ref="E191:K191" si="30">SUM(E192:E198)</f>
        <v>1915.5</v>
      </c>
      <c r="F191" s="4">
        <f t="shared" si="30"/>
        <v>30242.199999999997</v>
      </c>
      <c r="G191" s="4">
        <f t="shared" si="30"/>
        <v>21276.3</v>
      </c>
      <c r="H191" s="4">
        <f t="shared" si="30"/>
        <v>520</v>
      </c>
      <c r="I191" s="4">
        <f t="shared" si="30"/>
        <v>19798.3</v>
      </c>
      <c r="J191" s="4">
        <f t="shared" si="30"/>
        <v>520</v>
      </c>
      <c r="K191" s="4">
        <f t="shared" si="30"/>
        <v>438</v>
      </c>
    </row>
    <row r="192" spans="1:11" x14ac:dyDescent="0.25">
      <c r="A192" s="42" t="s">
        <v>287</v>
      </c>
      <c r="B192" s="42"/>
      <c r="C192" s="14" t="s">
        <v>288</v>
      </c>
      <c r="D192" s="5"/>
      <c r="E192" s="5"/>
      <c r="F192" s="30"/>
      <c r="G192" s="5">
        <v>19360.8</v>
      </c>
      <c r="H192" s="5">
        <v>0</v>
      </c>
      <c r="I192" s="5">
        <v>19360.8</v>
      </c>
      <c r="J192" s="5">
        <v>0</v>
      </c>
      <c r="K192" s="6">
        <v>0</v>
      </c>
    </row>
    <row r="193" spans="1:11" x14ac:dyDescent="0.25">
      <c r="A193" s="42" t="s">
        <v>289</v>
      </c>
      <c r="B193" s="42"/>
      <c r="C193" s="14" t="s">
        <v>290</v>
      </c>
      <c r="D193" s="5">
        <v>2542.6999999999998</v>
      </c>
      <c r="E193" s="5">
        <v>1250</v>
      </c>
      <c r="F193" s="5">
        <f>605.5+251+112+65+741+18968.6</f>
        <v>20743.099999999999</v>
      </c>
      <c r="G193" s="5">
        <v>1250</v>
      </c>
      <c r="H193" s="5">
        <v>350</v>
      </c>
      <c r="I193" s="5">
        <v>275</v>
      </c>
      <c r="J193" s="5">
        <v>350</v>
      </c>
      <c r="K193" s="6">
        <v>275</v>
      </c>
    </row>
    <row r="194" spans="1:11" x14ac:dyDescent="0.25">
      <c r="A194" s="42" t="s">
        <v>291</v>
      </c>
      <c r="B194" s="42"/>
      <c r="C194" s="14" t="s">
        <v>292</v>
      </c>
      <c r="D194" s="5">
        <v>736.2</v>
      </c>
      <c r="E194" s="5">
        <v>665.5</v>
      </c>
      <c r="F194" s="5">
        <f>174+120.8+1029.8</f>
        <v>1324.6</v>
      </c>
      <c r="G194" s="5">
        <v>665.5</v>
      </c>
      <c r="H194" s="5">
        <v>170</v>
      </c>
      <c r="I194" s="5">
        <v>162.5</v>
      </c>
      <c r="J194" s="5">
        <v>170</v>
      </c>
      <c r="K194" s="6">
        <v>163</v>
      </c>
    </row>
    <row r="195" spans="1:11" x14ac:dyDescent="0.25">
      <c r="A195" s="42" t="s">
        <v>293</v>
      </c>
      <c r="B195" s="42"/>
      <c r="C195" s="14" t="s">
        <v>294</v>
      </c>
      <c r="D195" s="5"/>
      <c r="E195" s="5"/>
      <c r="F195" s="5"/>
      <c r="G195" s="5"/>
      <c r="H195" s="5"/>
      <c r="I195" s="5"/>
      <c r="J195" s="5"/>
      <c r="K195" s="6"/>
    </row>
    <row r="196" spans="1:11" x14ac:dyDescent="0.25">
      <c r="A196" s="42" t="s">
        <v>295</v>
      </c>
      <c r="B196" s="42"/>
      <c r="C196" s="14" t="s">
        <v>296</v>
      </c>
      <c r="D196" s="5"/>
      <c r="E196" s="5"/>
      <c r="F196" s="5"/>
      <c r="G196" s="5"/>
      <c r="H196" s="5"/>
      <c r="I196" s="5"/>
      <c r="J196" s="5"/>
      <c r="K196" s="6"/>
    </row>
    <row r="197" spans="1:11" x14ac:dyDescent="0.25">
      <c r="A197" s="42" t="s">
        <v>297</v>
      </c>
      <c r="B197" s="42"/>
      <c r="C197" s="14" t="s">
        <v>298</v>
      </c>
      <c r="D197" s="5"/>
      <c r="E197" s="5"/>
      <c r="F197" s="5"/>
      <c r="G197" s="5"/>
      <c r="H197" s="5"/>
      <c r="I197" s="5"/>
      <c r="J197" s="5"/>
      <c r="K197" s="6"/>
    </row>
    <row r="198" spans="1:11" x14ac:dyDescent="0.25">
      <c r="A198" s="42" t="s">
        <v>299</v>
      </c>
      <c r="B198" s="42"/>
      <c r="C198" s="14" t="s">
        <v>300</v>
      </c>
      <c r="D198" s="5">
        <v>99</v>
      </c>
      <c r="E198" s="5"/>
      <c r="F198" s="5">
        <v>8174.5</v>
      </c>
      <c r="G198" s="5"/>
      <c r="H198" s="5"/>
      <c r="I198" s="5"/>
      <c r="J198" s="5"/>
      <c r="K198" s="6"/>
    </row>
    <row r="199" spans="1:11" x14ac:dyDescent="0.25">
      <c r="A199" s="48" t="s">
        <v>301</v>
      </c>
      <c r="B199" s="48"/>
      <c r="C199" s="4">
        <v>54</v>
      </c>
      <c r="D199" s="4">
        <f>SUM(D200:D203)</f>
        <v>3377.9</v>
      </c>
      <c r="E199" s="4">
        <f t="shared" ref="E199:K199" si="31">SUM(E200:E203)</f>
        <v>1915.5</v>
      </c>
      <c r="F199" s="4">
        <f t="shared" si="31"/>
        <v>30242.199999999997</v>
      </c>
      <c r="G199" s="4">
        <f t="shared" si="31"/>
        <v>21276.3</v>
      </c>
      <c r="H199" s="4">
        <f t="shared" si="31"/>
        <v>520</v>
      </c>
      <c r="I199" s="4">
        <f t="shared" si="31"/>
        <v>19798.3</v>
      </c>
      <c r="J199" s="4">
        <f t="shared" si="31"/>
        <v>520</v>
      </c>
      <c r="K199" s="4">
        <f t="shared" si="31"/>
        <v>438</v>
      </c>
    </row>
    <row r="200" spans="1:11" x14ac:dyDescent="0.25">
      <c r="A200" s="42" t="s">
        <v>302</v>
      </c>
      <c r="B200" s="42"/>
      <c r="C200" s="14" t="s">
        <v>303</v>
      </c>
      <c r="D200" s="5"/>
      <c r="E200" s="5"/>
      <c r="F200" s="5"/>
      <c r="G200" s="5"/>
      <c r="H200" s="5"/>
      <c r="I200" s="5"/>
      <c r="J200" s="5"/>
      <c r="K200" s="6"/>
    </row>
    <row r="201" spans="1:11" x14ac:dyDescent="0.25">
      <c r="A201" s="42" t="s">
        <v>304</v>
      </c>
      <c r="B201" s="42"/>
      <c r="C201" s="14" t="s">
        <v>305</v>
      </c>
      <c r="D201" s="5">
        <v>141.69999999999999</v>
      </c>
      <c r="E201" s="5"/>
      <c r="F201" s="5">
        <f>8174.5+605.5+112+65</f>
        <v>8957</v>
      </c>
      <c r="G201" s="5">
        <v>19360.8</v>
      </c>
      <c r="H201" s="5">
        <v>0</v>
      </c>
      <c r="I201" s="5">
        <v>19360.8</v>
      </c>
      <c r="J201" s="5">
        <v>0</v>
      </c>
      <c r="K201" s="6">
        <v>0</v>
      </c>
    </row>
    <row r="202" spans="1:11" x14ac:dyDescent="0.25">
      <c r="A202" s="42" t="s">
        <v>306</v>
      </c>
      <c r="B202" s="42"/>
      <c r="C202" s="14" t="s">
        <v>307</v>
      </c>
      <c r="D202" s="5">
        <v>1188.7</v>
      </c>
      <c r="E202" s="5">
        <v>1915.5</v>
      </c>
      <c r="F202" s="5">
        <f>500+45.8</f>
        <v>545.79999999999995</v>
      </c>
      <c r="G202" s="5">
        <v>1915.5</v>
      </c>
      <c r="H202" s="5">
        <v>520</v>
      </c>
      <c r="I202" s="5">
        <v>437.5</v>
      </c>
      <c r="J202" s="5">
        <v>520</v>
      </c>
      <c r="K202" s="6">
        <v>438</v>
      </c>
    </row>
    <row r="203" spans="1:11" x14ac:dyDescent="0.25">
      <c r="A203" s="42" t="s">
        <v>308</v>
      </c>
      <c r="B203" s="42"/>
      <c r="C203" s="14" t="s">
        <v>309</v>
      </c>
      <c r="D203" s="5">
        <v>2047.5</v>
      </c>
      <c r="E203" s="5"/>
      <c r="F203" s="30">
        <f>741+18968.6+1029.8</f>
        <v>20739.399999999998</v>
      </c>
      <c r="G203" s="5"/>
      <c r="H203" s="5"/>
      <c r="I203" s="5"/>
      <c r="J203" s="5"/>
      <c r="K203" s="6"/>
    </row>
    <row r="204" spans="1:11" x14ac:dyDescent="0.25">
      <c r="A204" s="54" t="s">
        <v>310</v>
      </c>
      <c r="B204" s="50"/>
      <c r="C204" s="50"/>
      <c r="D204" s="50"/>
      <c r="E204" s="50"/>
      <c r="F204" s="50"/>
      <c r="G204" s="50"/>
      <c r="H204" s="50"/>
      <c r="I204" s="50"/>
      <c r="J204" s="50"/>
      <c r="K204" s="51"/>
    </row>
    <row r="205" spans="1:11" x14ac:dyDescent="0.25">
      <c r="A205" s="48" t="s">
        <v>311</v>
      </c>
      <c r="B205" s="48"/>
      <c r="C205" s="4">
        <v>55</v>
      </c>
      <c r="D205" s="4">
        <v>7917.7</v>
      </c>
      <c r="E205" s="4">
        <v>7800</v>
      </c>
      <c r="F205" s="4">
        <v>34592.9</v>
      </c>
      <c r="G205" s="4">
        <v>54569.2</v>
      </c>
      <c r="H205" s="4">
        <v>34787.9</v>
      </c>
      <c r="I205" s="4">
        <v>54261.2</v>
      </c>
      <c r="J205" s="4">
        <v>54456.2</v>
      </c>
      <c r="K205" s="21">
        <v>54569.2</v>
      </c>
    </row>
    <row r="206" spans="1:11" x14ac:dyDescent="0.25">
      <c r="A206" s="48" t="s">
        <v>312</v>
      </c>
      <c r="B206" s="48"/>
      <c r="C206" s="4">
        <v>56</v>
      </c>
      <c r="D206" s="4">
        <v>7917.7</v>
      </c>
      <c r="E206" s="4">
        <v>7800</v>
      </c>
      <c r="F206" s="4">
        <v>34592.9</v>
      </c>
      <c r="G206" s="4">
        <v>54569.2</v>
      </c>
      <c r="H206" s="4">
        <v>34787.9</v>
      </c>
      <c r="I206" s="4">
        <v>54261.2</v>
      </c>
      <c r="J206" s="4">
        <v>54456.2</v>
      </c>
      <c r="K206" s="21">
        <v>54569.2</v>
      </c>
    </row>
    <row r="207" spans="1:11" x14ac:dyDescent="0.25">
      <c r="A207" s="42" t="s">
        <v>313</v>
      </c>
      <c r="B207" s="42"/>
      <c r="C207" s="14" t="s">
        <v>314</v>
      </c>
      <c r="D207" s="5">
        <v>12350.7</v>
      </c>
      <c r="E207" s="5">
        <v>13500</v>
      </c>
      <c r="F207" s="5">
        <v>42592.9</v>
      </c>
      <c r="G207" s="5">
        <v>63869.2</v>
      </c>
      <c r="H207" s="5">
        <v>43112.9</v>
      </c>
      <c r="I207" s="5">
        <v>62911.199999999997</v>
      </c>
      <c r="J207" s="5">
        <v>63431.199999999997</v>
      </c>
      <c r="K207" s="6">
        <v>63869.2</v>
      </c>
    </row>
    <row r="208" spans="1:11" x14ac:dyDescent="0.25">
      <c r="A208" s="42" t="s">
        <v>315</v>
      </c>
      <c r="B208" s="42"/>
      <c r="C208" s="14" t="s">
        <v>316</v>
      </c>
      <c r="D208" s="5">
        <v>-4433</v>
      </c>
      <c r="E208" s="5">
        <v>-5700</v>
      </c>
      <c r="F208" s="5">
        <v>-8000</v>
      </c>
      <c r="G208" s="5">
        <v>-9300</v>
      </c>
      <c r="H208" s="5">
        <v>-8325</v>
      </c>
      <c r="I208" s="5">
        <v>-8650</v>
      </c>
      <c r="J208" s="5">
        <v>-8975</v>
      </c>
      <c r="K208" s="6">
        <v>-9300</v>
      </c>
    </row>
    <row r="209" spans="1:11" x14ac:dyDescent="0.25">
      <c r="A209" s="42" t="s">
        <v>317</v>
      </c>
      <c r="B209" s="42"/>
      <c r="C209" s="14" t="s">
        <v>318</v>
      </c>
      <c r="D209" s="5">
        <v>7917.7</v>
      </c>
      <c r="E209" s="5">
        <v>7800</v>
      </c>
      <c r="F209" s="5">
        <v>34592.9</v>
      </c>
      <c r="G209" s="5">
        <v>54569.2</v>
      </c>
      <c r="H209" s="5">
        <f>H207+H208</f>
        <v>34787.9</v>
      </c>
      <c r="I209" s="5">
        <f t="shared" ref="I209:K209" si="32">I207+I208</f>
        <v>54261.2</v>
      </c>
      <c r="J209" s="5">
        <f t="shared" si="32"/>
        <v>54456.2</v>
      </c>
      <c r="K209" s="5">
        <f t="shared" si="32"/>
        <v>54569.2</v>
      </c>
    </row>
    <row r="210" spans="1:11" x14ac:dyDescent="0.25">
      <c r="A210" s="42" t="s">
        <v>319</v>
      </c>
      <c r="B210" s="42"/>
      <c r="C210" s="14" t="s">
        <v>320</v>
      </c>
      <c r="D210" s="5">
        <v>3377.9</v>
      </c>
      <c r="E210" s="5">
        <v>1500</v>
      </c>
      <c r="F210" s="5">
        <v>30242.2</v>
      </c>
      <c r="G210" s="5">
        <v>21276.3</v>
      </c>
      <c r="H210" s="5">
        <v>520</v>
      </c>
      <c r="I210" s="5">
        <v>19798.3</v>
      </c>
      <c r="J210" s="5">
        <v>520</v>
      </c>
      <c r="K210" s="6">
        <v>438</v>
      </c>
    </row>
    <row r="211" spans="1:11" x14ac:dyDescent="0.25">
      <c r="A211" s="42" t="s">
        <v>321</v>
      </c>
      <c r="B211" s="42"/>
      <c r="C211" s="14" t="s">
        <v>322</v>
      </c>
      <c r="D211" s="5">
        <v>40.799999999999997</v>
      </c>
      <c r="E211" s="5">
        <v>0</v>
      </c>
      <c r="F211" s="5">
        <v>40.799999999999997</v>
      </c>
      <c r="G211" s="5">
        <v>15</v>
      </c>
      <c r="H211" s="5">
        <v>0</v>
      </c>
      <c r="I211" s="5">
        <v>0</v>
      </c>
      <c r="J211" s="5">
        <v>0</v>
      </c>
      <c r="K211" s="6">
        <v>15</v>
      </c>
    </row>
    <row r="212" spans="1:11" x14ac:dyDescent="0.25">
      <c r="A212" s="42" t="s">
        <v>323</v>
      </c>
      <c r="B212" s="42"/>
      <c r="C212" s="14" t="s">
        <v>324</v>
      </c>
      <c r="D212" s="5">
        <v>3337.1</v>
      </c>
      <c r="E212" s="5">
        <v>1500</v>
      </c>
      <c r="F212" s="5">
        <f>F210-F211</f>
        <v>30201.4</v>
      </c>
      <c r="G212" s="5">
        <f>G210-G211</f>
        <v>21261.3</v>
      </c>
      <c r="H212" s="5">
        <v>520</v>
      </c>
      <c r="I212" s="5">
        <v>19798.3</v>
      </c>
      <c r="J212" s="5">
        <v>520</v>
      </c>
      <c r="K212" s="6">
        <v>423</v>
      </c>
    </row>
    <row r="213" spans="1:11" x14ac:dyDescent="0.25">
      <c r="A213" s="48" t="s">
        <v>325</v>
      </c>
      <c r="B213" s="48"/>
      <c r="C213" s="14">
        <v>57</v>
      </c>
      <c r="D213" s="4">
        <v>3954.7</v>
      </c>
      <c r="E213" s="4">
        <v>1500</v>
      </c>
      <c r="F213" s="4">
        <v>1500</v>
      </c>
      <c r="G213" s="4">
        <v>1500</v>
      </c>
      <c r="H213" s="4">
        <v>2000</v>
      </c>
      <c r="I213" s="4">
        <v>990</v>
      </c>
      <c r="J213" s="4">
        <v>1420</v>
      </c>
      <c r="K213" s="21">
        <v>1500</v>
      </c>
    </row>
    <row r="214" spans="1:11" x14ac:dyDescent="0.25">
      <c r="A214" s="42" t="s">
        <v>326</v>
      </c>
      <c r="B214" s="42"/>
      <c r="C214" s="14" t="s">
        <v>327</v>
      </c>
      <c r="D214" s="5">
        <v>3954.7</v>
      </c>
      <c r="E214" s="5">
        <v>1500</v>
      </c>
      <c r="F214" s="5">
        <v>1500</v>
      </c>
      <c r="G214" s="5">
        <v>1500</v>
      </c>
      <c r="H214" s="5">
        <v>2000</v>
      </c>
      <c r="I214" s="5">
        <v>990</v>
      </c>
      <c r="J214" s="5">
        <v>1420</v>
      </c>
      <c r="K214" s="6">
        <v>1500</v>
      </c>
    </row>
    <row r="215" spans="1:11" x14ac:dyDescent="0.25">
      <c r="A215" s="48" t="s">
        <v>328</v>
      </c>
      <c r="B215" s="48"/>
      <c r="C215" s="22">
        <v>58</v>
      </c>
      <c r="D215" s="4">
        <v>11872.4</v>
      </c>
      <c r="E215" s="4">
        <v>9300</v>
      </c>
      <c r="F215" s="4">
        <f>F206+F213</f>
        <v>36092.9</v>
      </c>
      <c r="G215" s="4">
        <f>G206+G213</f>
        <v>56069.2</v>
      </c>
      <c r="H215" s="4">
        <f>H206+H213</f>
        <v>36787.9</v>
      </c>
      <c r="I215" s="4">
        <f t="shared" ref="I215:K215" si="33">I206+I213</f>
        <v>55251.199999999997</v>
      </c>
      <c r="J215" s="4">
        <f t="shared" si="33"/>
        <v>55876.2</v>
      </c>
      <c r="K215" s="4">
        <f t="shared" si="33"/>
        <v>56069.2</v>
      </c>
    </row>
    <row r="216" spans="1:11" x14ac:dyDescent="0.25">
      <c r="A216" s="48" t="s">
        <v>329</v>
      </c>
      <c r="B216" s="48"/>
      <c r="C216" s="22">
        <v>59</v>
      </c>
      <c r="D216" s="4">
        <v>19790.099999999999</v>
      </c>
      <c r="E216" s="4">
        <v>9300</v>
      </c>
      <c r="F216" s="4">
        <v>20000</v>
      </c>
      <c r="G216" s="4">
        <v>20500</v>
      </c>
      <c r="H216" s="4">
        <v>20125</v>
      </c>
      <c r="I216" s="4">
        <v>20250</v>
      </c>
      <c r="J216" s="4">
        <v>20375</v>
      </c>
      <c r="K216" s="21">
        <v>20500</v>
      </c>
    </row>
    <row r="217" spans="1:11" x14ac:dyDescent="0.25">
      <c r="A217" s="48" t="s">
        <v>330</v>
      </c>
      <c r="B217" s="48"/>
      <c r="C217" s="22">
        <v>60</v>
      </c>
      <c r="D217" s="4">
        <v>0</v>
      </c>
      <c r="E217" s="4">
        <v>0</v>
      </c>
      <c r="F217" s="4">
        <v>0</v>
      </c>
      <c r="G217" s="4">
        <v>0</v>
      </c>
      <c r="H217" s="4"/>
      <c r="I217" s="4"/>
      <c r="J217" s="4"/>
      <c r="K217" s="21"/>
    </row>
    <row r="218" spans="1:11" x14ac:dyDescent="0.25">
      <c r="A218" s="48" t="s">
        <v>331</v>
      </c>
      <c r="B218" s="48"/>
      <c r="C218" s="22">
        <v>61</v>
      </c>
      <c r="D218" s="4">
        <v>0</v>
      </c>
      <c r="E218" s="4">
        <v>0</v>
      </c>
      <c r="F218" s="4">
        <v>0</v>
      </c>
      <c r="G218" s="4">
        <v>0</v>
      </c>
      <c r="H218" s="4"/>
      <c r="I218" s="4"/>
      <c r="J218" s="4"/>
      <c r="K218" s="21"/>
    </row>
    <row r="219" spans="1:11" x14ac:dyDescent="0.25">
      <c r="A219" s="54" t="s">
        <v>332</v>
      </c>
      <c r="B219" s="50"/>
      <c r="C219" s="50"/>
      <c r="D219" s="50"/>
      <c r="E219" s="50"/>
      <c r="F219" s="50"/>
      <c r="G219" s="50"/>
      <c r="H219" s="50"/>
      <c r="I219" s="50"/>
      <c r="J219" s="50"/>
      <c r="K219" s="51"/>
    </row>
    <row r="220" spans="1:11" x14ac:dyDescent="0.25">
      <c r="A220" s="48" t="s">
        <v>333</v>
      </c>
      <c r="B220" s="48"/>
      <c r="C220" s="4">
        <v>62</v>
      </c>
      <c r="D220" s="4">
        <f>SUM(D221:D223)</f>
        <v>0</v>
      </c>
      <c r="E220" s="4">
        <f t="shared" ref="E220:K220" si="34">SUM(E221:E223)</f>
        <v>0</v>
      </c>
      <c r="F220" s="4">
        <f t="shared" si="34"/>
        <v>0</v>
      </c>
      <c r="G220" s="4">
        <f t="shared" si="34"/>
        <v>0</v>
      </c>
      <c r="H220" s="4">
        <f t="shared" si="34"/>
        <v>0</v>
      </c>
      <c r="I220" s="4">
        <f t="shared" si="34"/>
        <v>0</v>
      </c>
      <c r="J220" s="4">
        <f t="shared" si="34"/>
        <v>0</v>
      </c>
      <c r="K220" s="4">
        <f t="shared" si="34"/>
        <v>0</v>
      </c>
    </row>
    <row r="221" spans="1:11" x14ac:dyDescent="0.25">
      <c r="A221" s="42" t="s">
        <v>334</v>
      </c>
      <c r="B221" s="42"/>
      <c r="C221" s="14" t="s">
        <v>335</v>
      </c>
      <c r="D221" s="5"/>
      <c r="E221" s="5"/>
      <c r="F221" s="5"/>
      <c r="G221" s="5"/>
      <c r="H221" s="5"/>
      <c r="I221" s="5"/>
      <c r="J221" s="5"/>
      <c r="K221" s="6"/>
    </row>
    <row r="222" spans="1:11" x14ac:dyDescent="0.25">
      <c r="A222" s="42" t="s">
        <v>336</v>
      </c>
      <c r="B222" s="42"/>
      <c r="C222" s="14" t="s">
        <v>337</v>
      </c>
      <c r="D222" s="5"/>
      <c r="E222" s="5"/>
      <c r="F222" s="5"/>
      <c r="G222" s="5"/>
      <c r="H222" s="5"/>
      <c r="I222" s="5"/>
      <c r="J222" s="5"/>
      <c r="K222" s="6"/>
    </row>
    <row r="223" spans="1:11" x14ac:dyDescent="0.25">
      <c r="A223" s="42" t="s">
        <v>338</v>
      </c>
      <c r="B223" s="42"/>
      <c r="C223" s="14" t="s">
        <v>339</v>
      </c>
      <c r="D223" s="5"/>
      <c r="E223" s="5"/>
      <c r="F223" s="5"/>
      <c r="G223" s="5"/>
      <c r="H223" s="5"/>
      <c r="I223" s="5"/>
      <c r="J223" s="5"/>
      <c r="K223" s="6"/>
    </row>
    <row r="224" spans="1:11" x14ac:dyDescent="0.25">
      <c r="A224" s="48" t="s">
        <v>340</v>
      </c>
      <c r="B224" s="48"/>
      <c r="C224" s="4">
        <v>63</v>
      </c>
      <c r="D224" s="4">
        <f>D225+D228+D231</f>
        <v>0</v>
      </c>
      <c r="E224" s="4">
        <f t="shared" ref="E224:K224" si="35">E225+E228+E231</f>
        <v>0</v>
      </c>
      <c r="F224" s="4">
        <f t="shared" si="35"/>
        <v>0</v>
      </c>
      <c r="G224" s="4">
        <f t="shared" si="35"/>
        <v>0</v>
      </c>
      <c r="H224" s="4">
        <f t="shared" si="35"/>
        <v>0</v>
      </c>
      <c r="I224" s="4">
        <f t="shared" si="35"/>
        <v>0</v>
      </c>
      <c r="J224" s="4">
        <f t="shared" si="35"/>
        <v>0</v>
      </c>
      <c r="K224" s="4">
        <f t="shared" si="35"/>
        <v>0</v>
      </c>
    </row>
    <row r="225" spans="1:11" ht="14.4" x14ac:dyDescent="0.25">
      <c r="A225" s="55" t="s">
        <v>341</v>
      </c>
      <c r="B225" s="55"/>
      <c r="C225" s="17" t="s">
        <v>342</v>
      </c>
      <c r="D225" s="16">
        <f>SUM(D226:D227)</f>
        <v>0</v>
      </c>
      <c r="E225" s="16">
        <f t="shared" ref="E225:K225" si="36">SUM(E226:E227)</f>
        <v>0</v>
      </c>
      <c r="F225" s="16">
        <f t="shared" si="36"/>
        <v>0</v>
      </c>
      <c r="G225" s="16">
        <f t="shared" si="36"/>
        <v>0</v>
      </c>
      <c r="H225" s="16">
        <f t="shared" si="36"/>
        <v>0</v>
      </c>
      <c r="I225" s="16">
        <f t="shared" si="36"/>
        <v>0</v>
      </c>
      <c r="J225" s="16">
        <f t="shared" si="36"/>
        <v>0</v>
      </c>
      <c r="K225" s="16">
        <f t="shared" si="36"/>
        <v>0</v>
      </c>
    </row>
    <row r="226" spans="1:11" x14ac:dyDescent="0.25">
      <c r="A226" s="42" t="s">
        <v>268</v>
      </c>
      <c r="B226" s="42"/>
      <c r="C226" s="14" t="s">
        <v>343</v>
      </c>
      <c r="D226" s="5"/>
      <c r="E226" s="5"/>
      <c r="F226" s="5"/>
      <c r="G226" s="5"/>
      <c r="H226" s="5"/>
      <c r="I226" s="5"/>
      <c r="J226" s="5"/>
      <c r="K226" s="6"/>
    </row>
    <row r="227" spans="1:11" x14ac:dyDescent="0.25">
      <c r="A227" s="42" t="s">
        <v>270</v>
      </c>
      <c r="B227" s="42"/>
      <c r="C227" s="14" t="s">
        <v>344</v>
      </c>
      <c r="D227" s="5"/>
      <c r="E227" s="5"/>
      <c r="F227" s="5"/>
      <c r="G227" s="5"/>
      <c r="H227" s="5"/>
      <c r="I227" s="5"/>
      <c r="J227" s="5"/>
      <c r="K227" s="6"/>
    </row>
    <row r="228" spans="1:11" ht="14.4" x14ac:dyDescent="0.25">
      <c r="A228" s="55" t="s">
        <v>345</v>
      </c>
      <c r="B228" s="55"/>
      <c r="C228" s="17" t="s">
        <v>346</v>
      </c>
      <c r="D228" s="16">
        <f>SUM(D229:D230)</f>
        <v>0</v>
      </c>
      <c r="E228" s="16">
        <f>SUM(E229:E230)</f>
        <v>0</v>
      </c>
      <c r="F228" s="16">
        <f t="shared" ref="F228:K228" si="37">SUM(F229:F230)</f>
        <v>0</v>
      </c>
      <c r="G228" s="16">
        <f t="shared" si="37"/>
        <v>0</v>
      </c>
      <c r="H228" s="16">
        <f t="shared" si="37"/>
        <v>0</v>
      </c>
      <c r="I228" s="16">
        <f t="shared" si="37"/>
        <v>0</v>
      </c>
      <c r="J228" s="16">
        <f t="shared" si="37"/>
        <v>0</v>
      </c>
      <c r="K228" s="16">
        <f t="shared" si="37"/>
        <v>0</v>
      </c>
    </row>
    <row r="229" spans="1:11" x14ac:dyDescent="0.25">
      <c r="A229" s="42" t="s">
        <v>268</v>
      </c>
      <c r="B229" s="42"/>
      <c r="C229" s="14" t="s">
        <v>347</v>
      </c>
      <c r="D229" s="5"/>
      <c r="E229" s="5"/>
      <c r="F229" s="5"/>
      <c r="G229" s="5"/>
      <c r="H229" s="5"/>
      <c r="I229" s="5"/>
      <c r="J229" s="5"/>
      <c r="K229" s="6"/>
    </row>
    <row r="230" spans="1:11" x14ac:dyDescent="0.25">
      <c r="A230" s="42" t="s">
        <v>270</v>
      </c>
      <c r="B230" s="42"/>
      <c r="C230" s="14" t="s">
        <v>348</v>
      </c>
      <c r="D230" s="5"/>
      <c r="E230" s="5"/>
      <c r="F230" s="5"/>
      <c r="G230" s="5"/>
      <c r="H230" s="5"/>
      <c r="I230" s="6"/>
      <c r="J230" s="6"/>
      <c r="K230" s="6"/>
    </row>
    <row r="231" spans="1:11" ht="14.4" x14ac:dyDescent="0.25">
      <c r="A231" s="55" t="s">
        <v>349</v>
      </c>
      <c r="B231" s="55"/>
      <c r="C231" s="17" t="s">
        <v>350</v>
      </c>
      <c r="D231" s="16">
        <f>SUM(D232:D233)</f>
        <v>0</v>
      </c>
      <c r="E231" s="16">
        <f t="shared" ref="E231:K231" si="38">SUM(E232:E233)</f>
        <v>0</v>
      </c>
      <c r="F231" s="16">
        <f t="shared" si="38"/>
        <v>0</v>
      </c>
      <c r="G231" s="16">
        <f t="shared" si="38"/>
        <v>0</v>
      </c>
      <c r="H231" s="16">
        <f t="shared" si="38"/>
        <v>0</v>
      </c>
      <c r="I231" s="16">
        <f t="shared" si="38"/>
        <v>0</v>
      </c>
      <c r="J231" s="16">
        <f t="shared" si="38"/>
        <v>0</v>
      </c>
      <c r="K231" s="16">
        <f t="shared" si="38"/>
        <v>0</v>
      </c>
    </row>
    <row r="232" spans="1:11" x14ac:dyDescent="0.25">
      <c r="A232" s="42" t="s">
        <v>268</v>
      </c>
      <c r="B232" s="42"/>
      <c r="C232" s="14" t="s">
        <v>351</v>
      </c>
      <c r="D232" s="6"/>
      <c r="E232" s="6"/>
      <c r="F232" s="6"/>
      <c r="G232" s="6"/>
      <c r="H232" s="6"/>
      <c r="I232" s="6"/>
      <c r="J232" s="6"/>
      <c r="K232" s="6"/>
    </row>
    <row r="233" spans="1:11" x14ac:dyDescent="0.25">
      <c r="A233" s="42" t="s">
        <v>270</v>
      </c>
      <c r="B233" s="42"/>
      <c r="C233" s="14" t="s">
        <v>352</v>
      </c>
      <c r="D233" s="6"/>
      <c r="E233" s="6"/>
      <c r="F233" s="6"/>
      <c r="G233" s="6"/>
      <c r="H233" s="6"/>
      <c r="I233" s="6"/>
      <c r="J233" s="6"/>
      <c r="K233" s="6"/>
    </row>
    <row r="234" spans="1:11" x14ac:dyDescent="0.25">
      <c r="A234" s="48" t="s">
        <v>353</v>
      </c>
      <c r="B234" s="48"/>
      <c r="C234" s="4">
        <v>64</v>
      </c>
      <c r="D234" s="21">
        <f>SUM(D235:D237)</f>
        <v>0</v>
      </c>
      <c r="E234" s="21">
        <f t="shared" ref="E234:K234" si="39">SUM(E235:E237)</f>
        <v>0</v>
      </c>
      <c r="F234" s="21">
        <f t="shared" si="39"/>
        <v>0</v>
      </c>
      <c r="G234" s="21">
        <f t="shared" si="39"/>
        <v>0</v>
      </c>
      <c r="H234" s="21">
        <f t="shared" si="39"/>
        <v>0</v>
      </c>
      <c r="I234" s="21">
        <f t="shared" si="39"/>
        <v>0</v>
      </c>
      <c r="J234" s="21">
        <f t="shared" si="39"/>
        <v>0</v>
      </c>
      <c r="K234" s="21">
        <f t="shared" si="39"/>
        <v>0</v>
      </c>
    </row>
    <row r="235" spans="1:11" x14ac:dyDescent="0.25">
      <c r="A235" s="42" t="s">
        <v>334</v>
      </c>
      <c r="B235" s="42"/>
      <c r="C235" s="14" t="s">
        <v>354</v>
      </c>
      <c r="D235" s="6"/>
      <c r="E235" s="6"/>
      <c r="F235" s="6"/>
      <c r="G235" s="6"/>
      <c r="H235" s="6"/>
      <c r="I235" s="6"/>
      <c r="J235" s="6"/>
      <c r="K235" s="6"/>
    </row>
    <row r="236" spans="1:11" x14ac:dyDescent="0.25">
      <c r="A236" s="42" t="s">
        <v>336</v>
      </c>
      <c r="B236" s="42"/>
      <c r="C236" s="14" t="s">
        <v>355</v>
      </c>
      <c r="D236" s="6"/>
      <c r="E236" s="6"/>
      <c r="F236" s="6"/>
      <c r="G236" s="6"/>
      <c r="H236" s="6"/>
      <c r="I236" s="6"/>
      <c r="J236" s="6"/>
      <c r="K236" s="6"/>
    </row>
    <row r="237" spans="1:11" x14ac:dyDescent="0.25">
      <c r="A237" s="42" t="s">
        <v>338</v>
      </c>
      <c r="B237" s="42"/>
      <c r="C237" s="14" t="s">
        <v>356</v>
      </c>
      <c r="D237" s="6"/>
      <c r="E237" s="6"/>
      <c r="F237" s="6"/>
      <c r="G237" s="6"/>
      <c r="H237" s="6"/>
      <c r="I237" s="6"/>
      <c r="J237" s="6"/>
      <c r="K237" s="6"/>
    </row>
    <row r="238" spans="1:11" x14ac:dyDescent="0.25">
      <c r="A238" s="54" t="s">
        <v>357</v>
      </c>
      <c r="B238" s="50"/>
      <c r="C238" s="50"/>
      <c r="D238" s="50"/>
      <c r="E238" s="50"/>
      <c r="F238" s="50"/>
      <c r="G238" s="50"/>
      <c r="H238" s="50"/>
      <c r="I238" s="50"/>
      <c r="J238" s="50"/>
      <c r="K238" s="51"/>
    </row>
    <row r="239" spans="1:11" x14ac:dyDescent="0.25">
      <c r="A239" s="48" t="s">
        <v>358</v>
      </c>
      <c r="B239" s="48"/>
      <c r="C239" s="4">
        <v>65</v>
      </c>
      <c r="D239" s="21">
        <v>0.22</v>
      </c>
      <c r="E239" s="21">
        <v>0.05</v>
      </c>
      <c r="F239" s="21">
        <v>0.05</v>
      </c>
      <c r="G239" s="21">
        <v>0.15</v>
      </c>
      <c r="H239" s="21"/>
      <c r="I239" s="21"/>
      <c r="J239" s="21"/>
      <c r="K239" s="21"/>
    </row>
    <row r="240" spans="1:11" x14ac:dyDescent="0.25">
      <c r="A240" s="48" t="s">
        <v>359</v>
      </c>
      <c r="B240" s="48"/>
      <c r="C240" s="4">
        <v>66</v>
      </c>
      <c r="D240" s="21">
        <v>0.09</v>
      </c>
      <c r="E240" s="21">
        <v>0.01</v>
      </c>
      <c r="F240" s="21">
        <v>0.01</v>
      </c>
      <c r="G240" s="21">
        <v>7.0000000000000007E-2</v>
      </c>
      <c r="H240" s="21"/>
      <c r="I240" s="21"/>
      <c r="J240" s="21"/>
      <c r="K240" s="21"/>
    </row>
    <row r="241" spans="1:11" x14ac:dyDescent="0.25">
      <c r="A241" s="48" t="s">
        <v>360</v>
      </c>
      <c r="B241" s="48"/>
      <c r="C241" s="4">
        <v>67</v>
      </c>
      <c r="D241" s="21"/>
      <c r="E241" s="21"/>
      <c r="F241" s="21"/>
      <c r="G241" s="21"/>
      <c r="H241" s="21"/>
      <c r="I241" s="21"/>
      <c r="J241" s="21"/>
      <c r="K241" s="21"/>
    </row>
    <row r="242" spans="1:11" x14ac:dyDescent="0.25">
      <c r="A242" s="48" t="s">
        <v>361</v>
      </c>
      <c r="B242" s="48"/>
      <c r="C242" s="4">
        <v>68</v>
      </c>
      <c r="D242" s="21"/>
      <c r="E242" s="21"/>
      <c r="F242" s="21"/>
      <c r="G242" s="21"/>
      <c r="H242" s="21"/>
      <c r="I242" s="21"/>
      <c r="J242" s="21"/>
      <c r="K242" s="21"/>
    </row>
    <row r="243" spans="1:11" x14ac:dyDescent="0.25">
      <c r="A243" s="54" t="s">
        <v>362</v>
      </c>
      <c r="B243" s="50"/>
      <c r="C243" s="50"/>
      <c r="D243" s="50"/>
      <c r="E243" s="50"/>
      <c r="F243" s="50"/>
      <c r="G243" s="50"/>
      <c r="H243" s="50"/>
      <c r="I243" s="50"/>
      <c r="J243" s="50"/>
      <c r="K243" s="51"/>
    </row>
    <row r="244" spans="1:11" x14ac:dyDescent="0.25">
      <c r="A244" s="42" t="s">
        <v>406</v>
      </c>
      <c r="B244" s="57"/>
      <c r="C244" s="21">
        <v>69</v>
      </c>
      <c r="D244" s="21">
        <f>SUM(D245:D247)</f>
        <v>151</v>
      </c>
      <c r="E244" s="21">
        <f t="shared" ref="E244:K244" si="40">SUM(E245:E247)</f>
        <v>158</v>
      </c>
      <c r="F244" s="21">
        <f t="shared" si="40"/>
        <v>158</v>
      </c>
      <c r="G244" s="21">
        <f t="shared" si="40"/>
        <v>183</v>
      </c>
      <c r="H244" s="21">
        <f t="shared" si="40"/>
        <v>0</v>
      </c>
      <c r="I244" s="21">
        <f t="shared" si="40"/>
        <v>0</v>
      </c>
      <c r="J244" s="21">
        <f t="shared" si="40"/>
        <v>0</v>
      </c>
      <c r="K244" s="21">
        <f t="shared" si="40"/>
        <v>0</v>
      </c>
    </row>
    <row r="245" spans="1:11" x14ac:dyDescent="0.25">
      <c r="A245" s="42" t="s">
        <v>363</v>
      </c>
      <c r="B245" s="57"/>
      <c r="C245" s="23" t="s">
        <v>364</v>
      </c>
      <c r="D245" s="6">
        <v>1</v>
      </c>
      <c r="E245" s="6">
        <v>1</v>
      </c>
      <c r="F245" s="6">
        <v>1</v>
      </c>
      <c r="G245" s="6">
        <v>1</v>
      </c>
      <c r="H245" s="6"/>
      <c r="I245" s="6"/>
      <c r="J245" s="6"/>
      <c r="K245" s="6"/>
    </row>
    <row r="246" spans="1:11" x14ac:dyDescent="0.25">
      <c r="A246" s="42" t="s">
        <v>365</v>
      </c>
      <c r="B246" s="57"/>
      <c r="C246" s="23" t="s">
        <v>366</v>
      </c>
      <c r="D246" s="6">
        <v>14</v>
      </c>
      <c r="E246" s="6">
        <v>35</v>
      </c>
      <c r="F246" s="6">
        <v>35</v>
      </c>
      <c r="G246" s="6">
        <v>20</v>
      </c>
      <c r="H246" s="6"/>
      <c r="I246" s="6"/>
      <c r="J246" s="6"/>
      <c r="K246" s="6"/>
    </row>
    <row r="247" spans="1:11" x14ac:dyDescent="0.25">
      <c r="A247" s="42" t="s">
        <v>367</v>
      </c>
      <c r="B247" s="57"/>
      <c r="C247" s="23" t="s">
        <v>368</v>
      </c>
      <c r="D247" s="6">
        <v>136</v>
      </c>
      <c r="E247" s="6">
        <v>122</v>
      </c>
      <c r="F247" s="6">
        <v>122</v>
      </c>
      <c r="G247" s="6">
        <v>162</v>
      </c>
      <c r="H247" s="6"/>
      <c r="I247" s="6"/>
      <c r="J247" s="6"/>
      <c r="K247" s="6"/>
    </row>
    <row r="248" spans="1:11" x14ac:dyDescent="0.25">
      <c r="A248" s="48" t="s">
        <v>369</v>
      </c>
      <c r="B248" s="48"/>
      <c r="C248" s="21">
        <v>70</v>
      </c>
      <c r="D248" s="21">
        <f>SUM(D249:D251)</f>
        <v>25698.800000000003</v>
      </c>
      <c r="E248" s="21">
        <f t="shared" ref="E248:K248" si="41">SUM(E249:E251)</f>
        <v>28535</v>
      </c>
      <c r="F248" s="21">
        <f t="shared" si="41"/>
        <v>28535</v>
      </c>
      <c r="G248" s="21">
        <f t="shared" si="41"/>
        <v>32215.200000000001</v>
      </c>
      <c r="H248" s="21">
        <f t="shared" si="41"/>
        <v>0</v>
      </c>
      <c r="I248" s="21">
        <f t="shared" si="41"/>
        <v>0</v>
      </c>
      <c r="J248" s="21">
        <f t="shared" si="41"/>
        <v>0</v>
      </c>
      <c r="K248" s="21">
        <f t="shared" si="41"/>
        <v>0</v>
      </c>
    </row>
    <row r="249" spans="1:11" x14ac:dyDescent="0.25">
      <c r="A249" s="42" t="s">
        <v>363</v>
      </c>
      <c r="B249" s="57"/>
      <c r="C249" s="23" t="s">
        <v>370</v>
      </c>
      <c r="D249" s="6">
        <v>419.3</v>
      </c>
      <c r="E249" s="6">
        <v>402.6</v>
      </c>
      <c r="F249" s="6">
        <v>402.6</v>
      </c>
      <c r="G249" s="6">
        <v>456</v>
      </c>
      <c r="H249" s="6"/>
      <c r="I249" s="6"/>
      <c r="J249" s="6"/>
      <c r="K249" s="6"/>
    </row>
    <row r="250" spans="1:11" x14ac:dyDescent="0.25">
      <c r="A250" s="42" t="s">
        <v>365</v>
      </c>
      <c r="B250" s="57"/>
      <c r="C250" s="23" t="s">
        <v>371</v>
      </c>
      <c r="D250" s="6">
        <v>3939.1</v>
      </c>
      <c r="E250" s="6">
        <v>4416.3999999999996</v>
      </c>
      <c r="F250" s="6">
        <v>4416.3999999999996</v>
      </c>
      <c r="G250" s="6">
        <v>3960</v>
      </c>
      <c r="H250" s="6"/>
      <c r="I250" s="6"/>
      <c r="J250" s="6"/>
      <c r="K250" s="6"/>
    </row>
    <row r="251" spans="1:11" x14ac:dyDescent="0.25">
      <c r="A251" s="42" t="s">
        <v>367</v>
      </c>
      <c r="B251" s="57"/>
      <c r="C251" s="23" t="s">
        <v>372</v>
      </c>
      <c r="D251" s="6">
        <v>21340.400000000001</v>
      </c>
      <c r="E251" s="6">
        <v>23716</v>
      </c>
      <c r="F251" s="6">
        <v>23716</v>
      </c>
      <c r="G251" s="6">
        <v>27799.200000000001</v>
      </c>
      <c r="H251" s="6"/>
      <c r="I251" s="6"/>
      <c r="J251" s="6"/>
      <c r="K251" s="6"/>
    </row>
    <row r="252" spans="1:11" x14ac:dyDescent="0.25">
      <c r="A252" s="48" t="s">
        <v>373</v>
      </c>
      <c r="B252" s="48"/>
      <c r="C252" s="21">
        <v>71</v>
      </c>
      <c r="D252" s="21">
        <f>SUM(D253:D255)</f>
        <v>21091.7</v>
      </c>
      <c r="E252" s="21">
        <f t="shared" ref="E252:K252" si="42">SUM(E253:E255)</f>
        <v>23550</v>
      </c>
      <c r="F252" s="21">
        <f t="shared" si="42"/>
        <v>28535</v>
      </c>
      <c r="G252" s="21">
        <f t="shared" si="42"/>
        <v>32215.200000000001</v>
      </c>
      <c r="H252" s="21">
        <f t="shared" si="42"/>
        <v>0</v>
      </c>
      <c r="I252" s="21">
        <f t="shared" si="42"/>
        <v>0</v>
      </c>
      <c r="J252" s="21">
        <f t="shared" si="42"/>
        <v>0</v>
      </c>
      <c r="K252" s="21">
        <f t="shared" si="42"/>
        <v>0</v>
      </c>
    </row>
    <row r="253" spans="1:11" x14ac:dyDescent="0.25">
      <c r="A253" s="42" t="s">
        <v>363</v>
      </c>
      <c r="B253" s="57"/>
      <c r="C253" s="23" t="s">
        <v>374</v>
      </c>
      <c r="D253" s="6">
        <v>343.7</v>
      </c>
      <c r="E253" s="6">
        <v>330</v>
      </c>
      <c r="F253" s="6">
        <v>402.6</v>
      </c>
      <c r="G253" s="6">
        <v>456</v>
      </c>
      <c r="H253" s="6"/>
      <c r="I253" s="6"/>
      <c r="J253" s="6"/>
      <c r="K253" s="6"/>
    </row>
    <row r="254" spans="1:11" x14ac:dyDescent="0.25">
      <c r="A254" s="42" t="s">
        <v>365</v>
      </c>
      <c r="B254" s="57"/>
      <c r="C254" s="23" t="s">
        <v>375</v>
      </c>
      <c r="D254" s="6">
        <v>3228.8</v>
      </c>
      <c r="E254" s="6">
        <v>3620</v>
      </c>
      <c r="F254" s="6">
        <v>4416.3999999999996</v>
      </c>
      <c r="G254" s="6">
        <v>3960</v>
      </c>
      <c r="H254" s="6"/>
      <c r="I254" s="6"/>
      <c r="J254" s="6"/>
      <c r="K254" s="6"/>
    </row>
    <row r="255" spans="1:11" x14ac:dyDescent="0.25">
      <c r="A255" s="42" t="s">
        <v>367</v>
      </c>
      <c r="B255" s="57"/>
      <c r="C255" s="23" t="s">
        <v>376</v>
      </c>
      <c r="D255" s="6">
        <v>17519.2</v>
      </c>
      <c r="E255" s="6">
        <v>19600</v>
      </c>
      <c r="F255" s="6">
        <v>23716</v>
      </c>
      <c r="G255" s="6">
        <v>27799.200000000001</v>
      </c>
      <c r="H255" s="6"/>
      <c r="I255" s="6"/>
      <c r="J255" s="6"/>
      <c r="K255" s="6"/>
    </row>
    <row r="256" spans="1:11" x14ac:dyDescent="0.25">
      <c r="A256" s="48" t="s">
        <v>377</v>
      </c>
      <c r="B256" s="58"/>
      <c r="C256" s="21">
        <v>72</v>
      </c>
      <c r="D256" s="21">
        <f>SUM(D257:D259)</f>
        <v>59.8</v>
      </c>
      <c r="E256" s="21">
        <f t="shared" ref="E256:K256" si="43">SUM(E257:E259)</f>
        <v>49.6</v>
      </c>
      <c r="F256" s="21">
        <f t="shared" si="43"/>
        <v>50.2</v>
      </c>
      <c r="G256" s="21">
        <f t="shared" si="43"/>
        <v>68.55</v>
      </c>
      <c r="H256" s="21">
        <f t="shared" si="43"/>
        <v>0</v>
      </c>
      <c r="I256" s="21">
        <f t="shared" si="43"/>
        <v>0</v>
      </c>
      <c r="J256" s="21">
        <f t="shared" si="43"/>
        <v>0</v>
      </c>
      <c r="K256" s="21">
        <f t="shared" si="43"/>
        <v>0</v>
      </c>
    </row>
    <row r="257" spans="1:11" x14ac:dyDescent="0.25">
      <c r="A257" s="42" t="s">
        <v>363</v>
      </c>
      <c r="B257" s="57"/>
      <c r="C257" s="23" t="s">
        <v>378</v>
      </c>
      <c r="D257" s="6">
        <v>28.6</v>
      </c>
      <c r="E257" s="6">
        <v>27.5</v>
      </c>
      <c r="F257" s="6">
        <v>28</v>
      </c>
      <c r="G257" s="6">
        <v>38</v>
      </c>
      <c r="H257" s="6"/>
      <c r="I257" s="6"/>
      <c r="J257" s="6"/>
      <c r="K257" s="6"/>
    </row>
    <row r="258" spans="1:11" x14ac:dyDescent="0.25">
      <c r="A258" s="42" t="s">
        <v>365</v>
      </c>
      <c r="B258" s="57"/>
      <c r="C258" s="23" t="s">
        <v>379</v>
      </c>
      <c r="D258" s="6">
        <v>19.2</v>
      </c>
      <c r="E258" s="6">
        <v>8.6999999999999993</v>
      </c>
      <c r="F258" s="6">
        <v>8.6999999999999993</v>
      </c>
      <c r="G258" s="6">
        <v>16.25</v>
      </c>
      <c r="H258" s="6"/>
      <c r="I258" s="6"/>
      <c r="J258" s="6"/>
      <c r="K258" s="6"/>
    </row>
    <row r="259" spans="1:11" x14ac:dyDescent="0.25">
      <c r="A259" s="42" t="s">
        <v>367</v>
      </c>
      <c r="B259" s="57"/>
      <c r="C259" s="23" t="s">
        <v>380</v>
      </c>
      <c r="D259" s="6">
        <v>12</v>
      </c>
      <c r="E259" s="6">
        <v>13.4</v>
      </c>
      <c r="F259" s="6">
        <v>13.5</v>
      </c>
      <c r="G259" s="6">
        <v>14.3</v>
      </c>
      <c r="H259" s="6"/>
      <c r="I259" s="6"/>
      <c r="J259" s="6"/>
      <c r="K259" s="6"/>
    </row>
    <row r="260" spans="1:11" x14ac:dyDescent="0.25">
      <c r="A260" s="48" t="s">
        <v>381</v>
      </c>
      <c r="B260" s="58"/>
      <c r="C260" s="21">
        <v>73</v>
      </c>
      <c r="D260" s="21">
        <f>SUM(D261:D263)</f>
        <v>0</v>
      </c>
      <c r="E260" s="21">
        <f t="shared" ref="E260:K260" si="44">SUM(E261:E263)</f>
        <v>0</v>
      </c>
      <c r="F260" s="21">
        <f t="shared" si="44"/>
        <v>0</v>
      </c>
      <c r="G260" s="21">
        <f t="shared" si="44"/>
        <v>0</v>
      </c>
      <c r="H260" s="21">
        <f t="shared" si="44"/>
        <v>0</v>
      </c>
      <c r="I260" s="21">
        <f t="shared" si="44"/>
        <v>0</v>
      </c>
      <c r="J260" s="21">
        <f t="shared" si="44"/>
        <v>0</v>
      </c>
      <c r="K260" s="21">
        <f t="shared" si="44"/>
        <v>0</v>
      </c>
    </row>
    <row r="261" spans="1:11" x14ac:dyDescent="0.25">
      <c r="A261" s="42" t="s">
        <v>363</v>
      </c>
      <c r="B261" s="57"/>
      <c r="C261" s="23" t="s">
        <v>382</v>
      </c>
      <c r="D261" s="6">
        <v>0</v>
      </c>
      <c r="E261" s="6">
        <v>0</v>
      </c>
      <c r="F261" s="6"/>
      <c r="G261" s="6">
        <v>0</v>
      </c>
      <c r="H261" s="6"/>
      <c r="I261" s="6"/>
      <c r="J261" s="6"/>
      <c r="K261" s="6"/>
    </row>
    <row r="262" spans="1:11" x14ac:dyDescent="0.25">
      <c r="A262" s="42" t="s">
        <v>365</v>
      </c>
      <c r="B262" s="57"/>
      <c r="C262" s="23" t="s">
        <v>383</v>
      </c>
      <c r="D262" s="6">
        <v>0</v>
      </c>
      <c r="E262" s="6">
        <v>0</v>
      </c>
      <c r="F262" s="6"/>
      <c r="G262" s="6">
        <v>0</v>
      </c>
      <c r="H262" s="6"/>
      <c r="I262" s="6"/>
      <c r="J262" s="6"/>
      <c r="K262" s="6"/>
    </row>
    <row r="263" spans="1:11" x14ac:dyDescent="0.25">
      <c r="A263" s="42" t="s">
        <v>367</v>
      </c>
      <c r="B263" s="57"/>
      <c r="C263" s="23" t="s">
        <v>384</v>
      </c>
      <c r="D263" s="6">
        <v>0</v>
      </c>
      <c r="E263" s="6">
        <v>0</v>
      </c>
      <c r="F263" s="6"/>
      <c r="G263" s="6">
        <v>0</v>
      </c>
      <c r="H263" s="6"/>
      <c r="I263" s="6"/>
      <c r="J263" s="6"/>
      <c r="K263" s="6"/>
    </row>
    <row r="264" spans="1:11" x14ac:dyDescent="0.25">
      <c r="A264" s="24"/>
      <c r="B264" s="24"/>
      <c r="C264" s="25"/>
      <c r="D264" s="26"/>
      <c r="E264" s="26"/>
      <c r="F264" s="26"/>
      <c r="G264" s="26"/>
      <c r="H264" s="26"/>
      <c r="I264" s="26"/>
      <c r="J264" s="26"/>
      <c r="K264" s="26"/>
    </row>
    <row r="266" spans="1:11" x14ac:dyDescent="0.25">
      <c r="A266" s="33" t="s">
        <v>410</v>
      </c>
      <c r="C266" s="27" t="s">
        <v>385</v>
      </c>
      <c r="F266" s="32" t="s">
        <v>409</v>
      </c>
    </row>
    <row r="267" spans="1:11" x14ac:dyDescent="0.25">
      <c r="A267" s="27" t="s">
        <v>386</v>
      </c>
      <c r="C267" s="27" t="s">
        <v>387</v>
      </c>
      <c r="F267" s="27" t="s">
        <v>388</v>
      </c>
    </row>
    <row r="268" spans="1:11" x14ac:dyDescent="0.25">
      <c r="A268" s="27"/>
      <c r="C268" s="27"/>
      <c r="F268" s="27"/>
    </row>
    <row r="269" spans="1:11" x14ac:dyDescent="0.25">
      <c r="A269" s="27"/>
      <c r="C269" s="27"/>
      <c r="F269" s="27"/>
    </row>
    <row r="270" spans="1:11" s="28" customFormat="1" x14ac:dyDescent="0.25"/>
  </sheetData>
  <mergeCells count="269">
    <mergeCell ref="A259:B259"/>
    <mergeCell ref="A260:B260"/>
    <mergeCell ref="A261:B261"/>
    <mergeCell ref="A262:B262"/>
    <mergeCell ref="A263:B263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A241:B241"/>
    <mergeCell ref="A242:B242"/>
    <mergeCell ref="A243:K243"/>
    <mergeCell ref="A244:B244"/>
    <mergeCell ref="A245:B245"/>
    <mergeCell ref="A246:B246"/>
    <mergeCell ref="A235:B235"/>
    <mergeCell ref="A236:B236"/>
    <mergeCell ref="A237:B237"/>
    <mergeCell ref="A238:K238"/>
    <mergeCell ref="A239:B239"/>
    <mergeCell ref="A240:B240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A228:B228"/>
    <mergeCell ref="A217:B217"/>
    <mergeCell ref="A218:B218"/>
    <mergeCell ref="A219:K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K204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K190"/>
    <mergeCell ref="A191:B191"/>
    <mergeCell ref="A192:B192"/>
    <mergeCell ref="A181:K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63:B163"/>
    <mergeCell ref="A164:B164"/>
    <mergeCell ref="A165:B165"/>
    <mergeCell ref="A166:B166"/>
    <mergeCell ref="A167:K167"/>
    <mergeCell ref="A168:B168"/>
    <mergeCell ref="A157:B157"/>
    <mergeCell ref="A158:B158"/>
    <mergeCell ref="A159:B159"/>
    <mergeCell ref="A160:B160"/>
    <mergeCell ref="A161:B161"/>
    <mergeCell ref="A162:B162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K144"/>
    <mergeCell ref="A133:B133"/>
    <mergeCell ref="A134:K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B131"/>
    <mergeCell ref="A132:B132"/>
    <mergeCell ref="A121:B121"/>
    <mergeCell ref="A122:B122"/>
    <mergeCell ref="A123:B123"/>
    <mergeCell ref="A124:B124"/>
    <mergeCell ref="A125:B125"/>
    <mergeCell ref="A126:B126"/>
    <mergeCell ref="A115:B115"/>
    <mergeCell ref="A116:B116"/>
    <mergeCell ref="A117:B117"/>
    <mergeCell ref="A118:B118"/>
    <mergeCell ref="A119:B119"/>
    <mergeCell ref="A120:B120"/>
    <mergeCell ref="A109:B109"/>
    <mergeCell ref="A110:B110"/>
    <mergeCell ref="A111:B111"/>
    <mergeCell ref="A112:B112"/>
    <mergeCell ref="A113:B113"/>
    <mergeCell ref="A114:B114"/>
    <mergeCell ref="A103:B103"/>
    <mergeCell ref="A104:B104"/>
    <mergeCell ref="A105:B105"/>
    <mergeCell ref="A106:B106"/>
    <mergeCell ref="A107:B107"/>
    <mergeCell ref="A108:B108"/>
    <mergeCell ref="A97:B97"/>
    <mergeCell ref="A98:B98"/>
    <mergeCell ref="A99:B99"/>
    <mergeCell ref="A100:B100"/>
    <mergeCell ref="A101:B101"/>
    <mergeCell ref="A102:B102"/>
    <mergeCell ref="A91:B91"/>
    <mergeCell ref="A92:B92"/>
    <mergeCell ref="A93:B93"/>
    <mergeCell ref="A94:B94"/>
    <mergeCell ref="A95:B95"/>
    <mergeCell ref="A96:B96"/>
    <mergeCell ref="A85:B85"/>
    <mergeCell ref="A86:B86"/>
    <mergeCell ref="A87:B87"/>
    <mergeCell ref="A88:B88"/>
    <mergeCell ref="A89:B89"/>
    <mergeCell ref="A90:B90"/>
    <mergeCell ref="A79:B79"/>
    <mergeCell ref="A80:B80"/>
    <mergeCell ref="A81:B81"/>
    <mergeCell ref="A82:B82"/>
    <mergeCell ref="A83:B83"/>
    <mergeCell ref="A84:B84"/>
    <mergeCell ref="A73:B73"/>
    <mergeCell ref="A74:B74"/>
    <mergeCell ref="A75:B75"/>
    <mergeCell ref="A76:B76"/>
    <mergeCell ref="A77:B77"/>
    <mergeCell ref="A78:B78"/>
    <mergeCell ref="A67:B67"/>
    <mergeCell ref="A68:B68"/>
    <mergeCell ref="A69:B69"/>
    <mergeCell ref="A70:B70"/>
    <mergeCell ref="A71:B71"/>
    <mergeCell ref="A72:B72"/>
    <mergeCell ref="A61:B61"/>
    <mergeCell ref="A62:B62"/>
    <mergeCell ref="A63:B63"/>
    <mergeCell ref="A64:B64"/>
    <mergeCell ref="A65:B65"/>
    <mergeCell ref="A66:B66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43:B43"/>
    <mergeCell ref="A44:B44"/>
    <mergeCell ref="A45:B45"/>
    <mergeCell ref="A46:B46"/>
    <mergeCell ref="A47:B47"/>
    <mergeCell ref="A48:B48"/>
    <mergeCell ref="A37:B37"/>
    <mergeCell ref="A38:B38"/>
    <mergeCell ref="A39:B39"/>
    <mergeCell ref="A40:B40"/>
    <mergeCell ref="A41:B41"/>
    <mergeCell ref="A42:B42"/>
    <mergeCell ref="A31:B31"/>
    <mergeCell ref="A32:B32"/>
    <mergeCell ref="A33:B33"/>
    <mergeCell ref="A34:B34"/>
    <mergeCell ref="A35:B35"/>
    <mergeCell ref="A36:B36"/>
    <mergeCell ref="H24:K24"/>
    <mergeCell ref="A26:K26"/>
    <mergeCell ref="A27:B27"/>
    <mergeCell ref="A28:B28"/>
    <mergeCell ref="A29:B29"/>
    <mergeCell ref="A30:B30"/>
    <mergeCell ref="A24:B25"/>
    <mergeCell ref="C24:C25"/>
    <mergeCell ref="D24:D25"/>
    <mergeCell ref="E24:E25"/>
    <mergeCell ref="F24:F25"/>
    <mergeCell ref="G24:G25"/>
    <mergeCell ref="B17:E17"/>
    <mergeCell ref="B18:E18"/>
    <mergeCell ref="A20:K20"/>
    <mergeCell ref="A21:K21"/>
    <mergeCell ref="A22:K22"/>
    <mergeCell ref="A23:I23"/>
    <mergeCell ref="B13:E13"/>
    <mergeCell ref="G13:K13"/>
    <mergeCell ref="B14:E14"/>
    <mergeCell ref="G14:K14"/>
    <mergeCell ref="B15:E15"/>
    <mergeCell ref="B16:E16"/>
    <mergeCell ref="F7:K7"/>
    <mergeCell ref="F9:K9"/>
    <mergeCell ref="B11:E11"/>
    <mergeCell ref="G11:K11"/>
    <mergeCell ref="B12:E12"/>
    <mergeCell ref="G12:K12"/>
    <mergeCell ref="F1:K1"/>
    <mergeCell ref="F2:K2"/>
    <mergeCell ref="F3:K3"/>
    <mergeCell ref="B4:E4"/>
    <mergeCell ref="F4:K4"/>
    <mergeCell ref="F6:I6"/>
  </mergeCells>
  <pageMargins left="1.1811023622047245" right="0.39370078740157483" top="0.78740157480314965" bottom="0.78740157480314965" header="0.31496062992125984" footer="0.31496062992125984"/>
  <pageSetup paperSize="9" scale="5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User</cp:lastModifiedBy>
  <cp:lastPrinted>2022-01-04T11:49:43Z</cp:lastPrinted>
  <dcterms:created xsi:type="dcterms:W3CDTF">2020-07-31T08:08:06Z</dcterms:created>
  <dcterms:modified xsi:type="dcterms:W3CDTF">2022-01-04T13:04:10Z</dcterms:modified>
</cp:coreProperties>
</file>